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оговый" sheetId="1" r:id="rId1"/>
    <sheet name="пр.взв." sheetId="2" r:id="rId2"/>
    <sheet name="полуфинал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<sst xmlns="http://schemas.openxmlformats.org/spreadsheetml/2006/main" count="476" uniqueCount="227">
  <si>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</si>
  <si>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</si>
  <si>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</si>
  <si>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</si>
  <si>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</si>
  <si>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</si>
  <si>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</si>
  <si>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</si>
  <si>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</si>
  <si>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</si>
  <si>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</si>
  <si>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</si>
  <si>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</si>
  <si>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</si>
  <si>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</si>
  <si>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</si>
  <si>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</si>
  <si>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</si>
  <si>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</si>
  <si>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</si>
  <si>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</si>
  <si>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</si>
  <si>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</si>
  <si>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</si>
  <si>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</si>
  <si>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</si>
  <si>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</si>
  <si>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</si>
  <si>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</si>
  <si>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</si>
  <si>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</si>
  <si>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</si>
  <si>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</si>
  <si>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</si>
  <si>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</si>
  <si>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</si>
  <si>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</si>
  <si>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</si>
  <si>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</si>
  <si>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</si>
  <si>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</si>
  <si>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</si>
  <si>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</si>
  <si>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</si>
  <si>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</si>
  <si>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</si>
  <si>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</si>
  <si>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</si>
  <si>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</si>
  <si>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</si>
  <si>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</si>
  <si>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</si>
  <si>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</si>
  <si>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</si>
  <si>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</si>
  <si>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</si>
  <si>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</si>
  <si>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</si>
  <si>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</si>
  <si>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</si>
  <si>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</si>
  <si>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</si>
  <si>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</si>
  <si>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</si>
  <si>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</si>
  <si>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</si>
  <si>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</si>
  <si>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</si>
  <si>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</si>
  <si>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</si>
  <si>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</si>
  <si>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1/16</t>
  </si>
  <si>
    <t>B</t>
  </si>
  <si>
    <t>1/8</t>
  </si>
  <si>
    <t>Consolatory meetings (Утешительные встречи)</t>
  </si>
  <si>
    <t>СОСТАВ ПАР ПО КРУГАМ</t>
  </si>
  <si>
    <t>№ встречи</t>
  </si>
  <si>
    <t>КРУГ</t>
  </si>
  <si>
    <t>ПОЛУФИНАЛ</t>
  </si>
  <si>
    <t>1 место</t>
  </si>
  <si>
    <t>Зеленяк Дмитрий Сергеевич</t>
  </si>
  <si>
    <t>15.02.84 мс</t>
  </si>
  <si>
    <t>УФО</t>
  </si>
  <si>
    <t>Свердловская В.Пышма ПР</t>
  </si>
  <si>
    <t>001447</t>
  </si>
  <si>
    <t>Стенников ВГ Мельников АН</t>
  </si>
  <si>
    <t>07.05.85 мс</t>
  </si>
  <si>
    <t>ПФО</t>
  </si>
  <si>
    <t>Пермский Пермь Д</t>
  </si>
  <si>
    <t xml:space="preserve">Забалуев АИ, Салихов РХ </t>
  </si>
  <si>
    <t>Черноскулов Альсим Леонидович</t>
  </si>
  <si>
    <t>Свердловская В.Пышма  д</t>
  </si>
  <si>
    <t>000684</t>
  </si>
  <si>
    <t>Ренев Дмитрий Сергеевич</t>
  </si>
  <si>
    <t>25.05.87 мс</t>
  </si>
  <si>
    <t>Пермский Пермь  Д</t>
  </si>
  <si>
    <t>Оборин ЮМ</t>
  </si>
  <si>
    <t>Байменов Максим Сергеевич</t>
  </si>
  <si>
    <t>26.04.90 мс</t>
  </si>
  <si>
    <t>СФО</t>
  </si>
  <si>
    <t>Кемеровская Новокузнецк Д</t>
  </si>
  <si>
    <t>008793.</t>
  </si>
  <si>
    <t>Параскивопуло ИА, Белашев А</t>
  </si>
  <si>
    <t>Гапанович Александр Александрович</t>
  </si>
  <si>
    <t xml:space="preserve">  Красноряский, Красноярск</t>
  </si>
  <si>
    <t>009112024</t>
  </si>
  <si>
    <t>Калентьев В.И.</t>
  </si>
  <si>
    <t>Говядин Сергей Сергеевич</t>
  </si>
  <si>
    <t>15.02.91 мс</t>
  </si>
  <si>
    <t>ЦФО</t>
  </si>
  <si>
    <t>Брянская Брянск Д</t>
  </si>
  <si>
    <t>003880</t>
  </si>
  <si>
    <t>Терешок АА Косарев И</t>
  </si>
  <si>
    <t>Гусаров Андрей Андреевич</t>
  </si>
  <si>
    <t>21.10.88 мс</t>
  </si>
  <si>
    <t>МОС</t>
  </si>
  <si>
    <t>г. Москва Д</t>
  </si>
  <si>
    <t>001024</t>
  </si>
  <si>
    <t>Иванов Анатолий Викторович</t>
  </si>
  <si>
    <t>05.02.87 мс</t>
  </si>
  <si>
    <t>Курганская Курган МС</t>
  </si>
  <si>
    <t>Евтодеев ВФ</t>
  </si>
  <si>
    <t>Калашаов Арамбий Бачмизщович</t>
  </si>
  <si>
    <t>20.12.82 мс</t>
  </si>
  <si>
    <t xml:space="preserve">ЮФО </t>
  </si>
  <si>
    <t>Краснодарский Курганинск Д</t>
  </si>
  <si>
    <t>Нефедов НИ</t>
  </si>
  <si>
    <t>Котов Сергей Васильевич</t>
  </si>
  <si>
    <t>30.11.90 мс</t>
  </si>
  <si>
    <t>Кургинян Эдуард Славикович</t>
  </si>
  <si>
    <t>16.12.86 змс</t>
  </si>
  <si>
    <t>ЮФО</t>
  </si>
  <si>
    <t>Краснодарский Армавир Д</t>
  </si>
  <si>
    <t>011002</t>
  </si>
  <si>
    <t>Бабоян РМ</t>
  </si>
  <si>
    <t>Осипенко Виктор Иванович</t>
  </si>
  <si>
    <t>08.01.91 мс</t>
  </si>
  <si>
    <t>Брянская Брянск ВС</t>
  </si>
  <si>
    <t>0151130</t>
  </si>
  <si>
    <t xml:space="preserve">Портнов СВ Зубов РП </t>
  </si>
  <si>
    <t>Росляков Александр Владимирович</t>
  </si>
  <si>
    <t>11.02.91 мс</t>
  </si>
  <si>
    <t>003078</t>
  </si>
  <si>
    <t>Румянцев Павел Владимирович</t>
  </si>
  <si>
    <t>16.08.87, мсмк</t>
  </si>
  <si>
    <t>Нижегородская, Выкса ФСИН</t>
  </si>
  <si>
    <t>001190.</t>
  </si>
  <si>
    <t>Гордеев МА, Егрушов ВИ</t>
  </si>
  <si>
    <t>Спасенников Олег Сергеевич</t>
  </si>
  <si>
    <t>22.07.87 мс</t>
  </si>
  <si>
    <t>ДВФ0</t>
  </si>
  <si>
    <t>Приморский Владивосток МО</t>
  </si>
  <si>
    <t>001201</t>
  </si>
  <si>
    <t>Сорванов ВА   Свиягина СЛ</t>
  </si>
  <si>
    <t>Ханджян Арсен Пениаминович</t>
  </si>
  <si>
    <t>08.05.89 мсмк</t>
  </si>
  <si>
    <t>Краснодарский Сочи Д</t>
  </si>
  <si>
    <t>Григорян ГА</t>
  </si>
  <si>
    <t>Шафигуллин Динар Равилевич</t>
  </si>
  <si>
    <t>12.12.90 мс</t>
  </si>
  <si>
    <t>Рязанская Рязань ПР</t>
  </si>
  <si>
    <t>001697016</t>
  </si>
  <si>
    <t>Файзилин РГ, Фофанов КН</t>
  </si>
  <si>
    <t>Шикалов Юрий Александрович</t>
  </si>
  <si>
    <t>12.04.85 мс</t>
  </si>
  <si>
    <t>000352</t>
  </si>
  <si>
    <t>Марухно Виктор Иванович</t>
  </si>
  <si>
    <t>05.08.91 кмс</t>
  </si>
  <si>
    <t>СПБ</t>
  </si>
  <si>
    <t>С-Петербург МО</t>
  </si>
  <si>
    <t>Архипов АП</t>
  </si>
  <si>
    <t>Горбаль Александр Михайлович</t>
  </si>
  <si>
    <t>10.04.91 мс</t>
  </si>
  <si>
    <t>Стенников М.Г., Бородин О.Б.</t>
  </si>
  <si>
    <t>Григорян Арам Арайикович</t>
  </si>
  <si>
    <t>03.02.90 мс</t>
  </si>
  <si>
    <t>Тульская Тула Д</t>
  </si>
  <si>
    <t>Самборский СВ Двоеглазов ПВ</t>
  </si>
  <si>
    <t>Лондарев Владимир Александрович</t>
  </si>
  <si>
    <t>16.03.93 кмс</t>
  </si>
  <si>
    <t>Хабаровский Хабаровск Д</t>
  </si>
  <si>
    <t>015443041</t>
  </si>
  <si>
    <t>Шилакин БВ</t>
  </si>
  <si>
    <t>Баялиев Мовладий Хусеевич</t>
  </si>
  <si>
    <t>06.04.84 мсмк</t>
  </si>
  <si>
    <t>СКФО</t>
  </si>
  <si>
    <t>Чеченская Грозный Д</t>
  </si>
  <si>
    <t>000311</t>
  </si>
  <si>
    <t>Аюбов ИЗ</t>
  </si>
  <si>
    <t>Вакаев Шейх-Магомед Ширваниевич</t>
  </si>
  <si>
    <t>30.10.87 мсмк</t>
  </si>
  <si>
    <t>Чеченская  Аргун Д</t>
  </si>
  <si>
    <t>001208</t>
  </si>
  <si>
    <t>Шульга Виталий Викторович</t>
  </si>
  <si>
    <t>15.08.88 мс</t>
  </si>
  <si>
    <t xml:space="preserve"> ХМАО-Югра Радужный</t>
  </si>
  <si>
    <t>Саркесян АА Петрова ОЮ</t>
  </si>
  <si>
    <t>Волков Игорь Олегович</t>
  </si>
  <si>
    <t>30.09.85 мс</t>
  </si>
  <si>
    <t>Бушменков О.В., Ермаков О.В.</t>
  </si>
  <si>
    <t>Евстифеев Михаил Александрович</t>
  </si>
  <si>
    <t>24.06.91 мс</t>
  </si>
  <si>
    <t>Владимирская Владимир Д</t>
  </si>
  <si>
    <t>Анисимов АВ</t>
  </si>
  <si>
    <t>Тихонов Евгений Александрович</t>
  </si>
  <si>
    <t xml:space="preserve"> Пензенская Пенза Д</t>
  </si>
  <si>
    <t>001151</t>
  </si>
  <si>
    <t xml:space="preserve">Можаров ОВ </t>
  </si>
  <si>
    <t>в.к. 90 кг.</t>
  </si>
  <si>
    <t>Конин В.И  Богомолов В.А</t>
  </si>
  <si>
    <t>Кабанов Д.Б Сальников В.В</t>
  </si>
  <si>
    <t>11.05.83 змс</t>
  </si>
  <si>
    <t>22.05.89, МС</t>
  </si>
  <si>
    <t>3:0</t>
  </si>
  <si>
    <t>4:0</t>
  </si>
  <si>
    <t>3:1</t>
  </si>
  <si>
    <t>утеш.</t>
  </si>
  <si>
    <t>утеш</t>
  </si>
  <si>
    <t>2:0</t>
  </si>
  <si>
    <t>Орлов Иван Николаевич</t>
  </si>
  <si>
    <t>7-8</t>
  </si>
  <si>
    <t>9-12</t>
  </si>
  <si>
    <t>13-16</t>
  </si>
  <si>
    <t>17-20</t>
  </si>
  <si>
    <t>21-29</t>
  </si>
  <si>
    <t>04.11.87 мс</t>
  </si>
  <si>
    <t xml:space="preserve">Фунтиков П.В    Павлов Д.А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</si>
</sst>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24"/>
      <name val="Arial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41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2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2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6" fillId="0" borderId="0" xfId="42" applyFont="1" applyFill="1" applyBorder="1" applyAlignment="1" applyProtection="1">
      <alignment horizontal="left"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0" xfId="42" applyFont="1" applyAlignment="1" applyProtection="1">
      <alignment horizontal="right"/>
      <protection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7" xfId="0" applyFont="1" applyBorder="1" applyAlignment="1">
      <alignment/>
    </xf>
    <xf numFmtId="49" fontId="0" fillId="0" borderId="28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6" fillId="0" borderId="31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49" fontId="6" fillId="0" borderId="3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7" fillId="0" borderId="3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14" fillId="0" borderId="0" xfId="42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14" fillId="0" borderId="17" xfId="42" applyFont="1" applyBorder="1" applyAlignment="1" applyProtection="1">
      <alignment horizontal="right"/>
      <protection/>
    </xf>
    <xf numFmtId="0" fontId="45" fillId="0" borderId="21" xfId="0" applyNumberFormat="1" applyFont="1" applyBorder="1" applyAlignment="1">
      <alignment horizontal="center"/>
    </xf>
    <xf numFmtId="0" fontId="46" fillId="0" borderId="0" xfId="0" applyNumberFormat="1" applyFont="1" applyBorder="1" applyAlignment="1">
      <alignment horizontal="right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2" fillId="24" borderId="34" xfId="42" applyFont="1" applyFill="1" applyBorder="1" applyAlignment="1" applyProtection="1">
      <alignment horizontal="center" vertical="center" wrapText="1"/>
      <protection/>
    </xf>
    <xf numFmtId="0" fontId="12" fillId="24" borderId="35" xfId="42" applyFont="1" applyFill="1" applyBorder="1" applyAlignment="1" applyProtection="1">
      <alignment horizontal="center" vertical="center" wrapText="1"/>
      <protection/>
    </xf>
    <xf numFmtId="0" fontId="12" fillId="24" borderId="36" xfId="42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43" fillId="0" borderId="33" xfId="0" applyNumberFormat="1" applyFont="1" applyBorder="1" applyAlignment="1">
      <alignment horizontal="center" vertical="center" wrapText="1"/>
    </xf>
    <xf numFmtId="0" fontId="43" fillId="0" borderId="24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8" fillId="0" borderId="43" xfId="0" applyNumberFormat="1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Fill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4" fontId="7" fillId="0" borderId="2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49" fontId="11" fillId="0" borderId="40" xfId="0" applyNumberFormat="1" applyFont="1" applyBorder="1" applyAlignment="1">
      <alignment horizontal="center" vertical="center" wrapText="1"/>
    </xf>
    <xf numFmtId="0" fontId="11" fillId="0" borderId="4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49" fontId="16" fillId="0" borderId="40" xfId="0" applyNumberFormat="1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7" fillId="0" borderId="52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left" vertical="center" wrapText="1"/>
    </xf>
    <xf numFmtId="49" fontId="11" fillId="0" borderId="40" xfId="0" applyNumberFormat="1" applyFont="1" applyFill="1" applyBorder="1" applyAlignment="1">
      <alignment horizontal="center" vertical="center" wrapText="1"/>
    </xf>
    <xf numFmtId="0" fontId="11" fillId="0" borderId="40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7" fillId="25" borderId="40" xfId="0" applyFont="1" applyFill="1" applyBorder="1" applyAlignment="1">
      <alignment horizontal="center" vertical="center" wrapText="1"/>
    </xf>
    <xf numFmtId="49" fontId="0" fillId="0" borderId="40" xfId="42" applyNumberFormat="1" applyFont="1" applyBorder="1" applyAlignment="1" applyProtection="1">
      <alignment horizontal="center" vertical="center" wrapText="1"/>
      <protection/>
    </xf>
    <xf numFmtId="0" fontId="7" fillId="0" borderId="40" xfId="42" applyFont="1" applyFill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17" borderId="40" xfId="0" applyFont="1" applyFill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7" fillId="0" borderId="53" xfId="42" applyFont="1" applyFill="1" applyBorder="1" applyAlignment="1" applyProtection="1">
      <alignment horizontal="left" vertical="center" wrapText="1"/>
      <protection/>
    </xf>
    <xf numFmtId="0" fontId="8" fillId="0" borderId="52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42" applyFont="1" applyFill="1" applyBorder="1" applyAlignment="1" applyProtection="1">
      <alignment horizontal="left" vertical="center" wrapText="1"/>
      <protection/>
    </xf>
    <xf numFmtId="0" fontId="7" fillId="0" borderId="22" xfId="42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40" xfId="0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0" fillId="0" borderId="40" xfId="42" applyFont="1" applyBorder="1" applyAlignment="1" applyProtection="1">
      <alignment horizontal="left" vertical="center" wrapText="1"/>
      <protection/>
    </xf>
    <xf numFmtId="0" fontId="8" fillId="0" borderId="4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left" vertical="center" wrapText="1"/>
      <protection/>
    </xf>
    <xf numFmtId="0" fontId="8" fillId="0" borderId="44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49" fontId="8" fillId="0" borderId="4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9" xfId="42" applyFont="1" applyBorder="1" applyAlignment="1" applyProtection="1">
      <alignment horizontal="left" vertical="center" wrapText="1"/>
      <protection/>
    </xf>
    <xf numFmtId="0" fontId="7" fillId="0" borderId="62" xfId="42" applyFont="1" applyBorder="1" applyAlignment="1" applyProtection="1">
      <alignment horizontal="left" vertical="center" wrapText="1"/>
      <protection/>
    </xf>
    <xf numFmtId="0" fontId="7" fillId="0" borderId="63" xfId="42" applyFont="1" applyBorder="1" applyAlignment="1" applyProtection="1">
      <alignment horizontal="left" vertical="center" wrapText="1"/>
      <protection/>
    </xf>
    <xf numFmtId="0" fontId="7" fillId="0" borderId="64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57" xfId="42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7" fillId="0" borderId="65" xfId="42" applyFont="1" applyBorder="1" applyAlignment="1" applyProtection="1">
      <alignment horizontal="left" vertical="center" wrapText="1"/>
      <protection/>
    </xf>
    <xf numFmtId="0" fontId="7" fillId="0" borderId="66" xfId="0" applyFont="1" applyBorder="1" applyAlignment="1">
      <alignment horizontal="left" vertical="center" wrapText="1"/>
    </xf>
    <xf numFmtId="0" fontId="7" fillId="0" borderId="55" xfId="42" applyFont="1" applyBorder="1" applyAlignment="1" applyProtection="1">
      <alignment horizontal="left" vertical="center" wrapText="1"/>
      <protection/>
    </xf>
    <xf numFmtId="0" fontId="7" fillId="0" borderId="6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7" fillId="0" borderId="68" xfId="42" applyFont="1" applyBorder="1" applyAlignment="1" applyProtection="1">
      <alignment horizontal="left" vertical="center" wrapText="1"/>
      <protection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69" xfId="42" applyFont="1" applyBorder="1" applyAlignment="1" applyProtection="1">
      <alignment horizontal="left" vertical="center" wrapText="1"/>
      <protection/>
    </xf>
    <xf numFmtId="0" fontId="4" fillId="0" borderId="5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7" fillId="0" borderId="10" xfId="42" applyFont="1" applyBorder="1" applyAlignment="1" applyProtection="1">
      <alignment horizontal="left" vertical="center" wrapText="1"/>
      <protection/>
    </xf>
    <xf numFmtId="0" fontId="7" fillId="0" borderId="64" xfId="42" applyFont="1" applyBorder="1" applyAlignment="1" applyProtection="1">
      <alignment horizontal="left" vertical="center" wrapText="1"/>
      <protection/>
    </xf>
    <xf numFmtId="0" fontId="7" fillId="0" borderId="70" xfId="42" applyFont="1" applyBorder="1" applyAlignment="1" applyProtection="1">
      <alignment horizontal="left" vertical="center" wrapText="1"/>
      <protection/>
    </xf>
    <xf numFmtId="0" fontId="7" fillId="0" borderId="71" xfId="42" applyFont="1" applyBorder="1" applyAlignment="1" applyProtection="1">
      <alignment horizontal="left" vertical="center" wrapText="1"/>
      <protection/>
    </xf>
    <xf numFmtId="0" fontId="7" fillId="0" borderId="71" xfId="0" applyFont="1" applyBorder="1" applyAlignment="1">
      <alignment horizontal="left" vertical="center" wrapText="1"/>
    </xf>
    <xf numFmtId="0" fontId="7" fillId="0" borderId="72" xfId="0" applyFont="1" applyBorder="1" applyAlignment="1">
      <alignment horizontal="left" vertical="center" wrapText="1"/>
    </xf>
    <xf numFmtId="0" fontId="4" fillId="0" borderId="72" xfId="0" applyFont="1" applyBorder="1" applyAlignment="1">
      <alignment horizontal="center" vertical="center" wrapText="1"/>
    </xf>
    <xf numFmtId="0" fontId="7" fillId="0" borderId="73" xfId="42" applyFont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left" vertical="center" wrapText="1"/>
    </xf>
    <xf numFmtId="0" fontId="44" fillId="17" borderId="57" xfId="0" applyFont="1" applyFill="1" applyBorder="1" applyAlignment="1">
      <alignment horizontal="center" vertical="center"/>
    </xf>
    <xf numFmtId="0" fontId="44" fillId="17" borderId="10" xfId="0" applyFont="1" applyFill="1" applyBorder="1" applyAlignment="1">
      <alignment horizontal="center" vertical="center"/>
    </xf>
    <xf numFmtId="0" fontId="44" fillId="17" borderId="32" xfId="0" applyFont="1" applyFill="1" applyBorder="1" applyAlignment="1">
      <alignment horizontal="center" vertical="center"/>
    </xf>
    <xf numFmtId="0" fontId="20" fillId="0" borderId="6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34" xfId="42" applyFont="1" applyFill="1" applyBorder="1" applyAlignment="1" applyProtection="1">
      <alignment horizontal="center" vertical="center"/>
      <protection/>
    </xf>
    <xf numFmtId="0" fontId="19" fillId="25" borderId="35" xfId="42" applyFont="1" applyFill="1" applyBorder="1" applyAlignment="1" applyProtection="1">
      <alignment horizontal="center" vertical="center"/>
      <protection/>
    </xf>
    <xf numFmtId="0" fontId="19" fillId="25" borderId="36" xfId="42" applyFont="1" applyFill="1" applyBorder="1" applyAlignment="1" applyProtection="1">
      <alignment horizontal="center" vertical="center"/>
      <protection/>
    </xf>
    <xf numFmtId="0" fontId="44" fillId="26" borderId="57" xfId="0" applyFont="1" applyFill="1" applyBorder="1" applyAlignment="1">
      <alignment horizontal="center" vertical="center"/>
    </xf>
    <xf numFmtId="0" fontId="44" fillId="26" borderId="10" xfId="0" applyFont="1" applyFill="1" applyBorder="1" applyAlignment="1">
      <alignment horizontal="center" vertical="center"/>
    </xf>
    <xf numFmtId="0" fontId="44" fillId="26" borderId="32" xfId="0" applyFont="1" applyFill="1" applyBorder="1" applyAlignment="1">
      <alignment horizontal="center" vertical="center"/>
    </xf>
    <xf numFmtId="0" fontId="44" fillId="25" borderId="57" xfId="0" applyFont="1" applyFill="1" applyBorder="1" applyAlignment="1">
      <alignment horizontal="center" vertical="center"/>
    </xf>
    <xf numFmtId="0" fontId="44" fillId="25" borderId="10" xfId="0" applyFont="1" applyFill="1" applyBorder="1" applyAlignment="1">
      <alignment horizontal="center" vertical="center"/>
    </xf>
    <xf numFmtId="0" fontId="44" fillId="25" borderId="32" xfId="0" applyFont="1" applyFill="1" applyBorder="1" applyAlignment="1">
      <alignment horizontal="center" vertical="center"/>
    </xf>
    <xf numFmtId="0" fontId="17" fillId="0" borderId="57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4" fillId="0" borderId="57" xfId="42" applyFont="1" applyBorder="1" applyAlignment="1" applyProtection="1">
      <alignment horizontal="center" vertical="center"/>
      <protection/>
    </xf>
    <xf numFmtId="0" fontId="4" fillId="0" borderId="6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6" fillId="24" borderId="34" xfId="42" applyFont="1" applyFill="1" applyBorder="1" applyAlignment="1" applyProtection="1">
      <alignment horizontal="center" vertical="center" wrapText="1"/>
      <protection/>
    </xf>
    <xf numFmtId="0" fontId="6" fillId="24" borderId="35" xfId="42" applyFont="1" applyFill="1" applyBorder="1" applyAlignment="1" applyProtection="1">
      <alignment horizontal="center" vertical="center" wrapText="1"/>
      <protection/>
    </xf>
    <xf numFmtId="0" fontId="6" fillId="24" borderId="36" xfId="42" applyFont="1" applyFill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43" fillId="0" borderId="62" xfId="42" applyFont="1" applyBorder="1" applyAlignment="1" applyProtection="1">
      <alignment horizontal="left" vertical="center" wrapText="1"/>
      <protection/>
    </xf>
    <xf numFmtId="0" fontId="43" fillId="0" borderId="72" xfId="0" applyFont="1" applyBorder="1" applyAlignment="1">
      <alignment horizontal="left" vertical="center" wrapText="1"/>
    </xf>
    <xf numFmtId="0" fontId="43" fillId="0" borderId="66" xfId="0" applyFont="1" applyBorder="1" applyAlignment="1">
      <alignment horizontal="left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1</xdr:col>
      <xdr:colOff>104775</xdr:colOff>
      <xdr:row>2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304800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0</xdr:row>
      <xdr:rowOff>0</xdr:rowOff>
    </xdr:from>
    <xdr:to>
      <xdr:col>9</xdr:col>
      <xdr:colOff>438150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1152525</xdr:colOff>
      <xdr:row>12</xdr:row>
      <xdr:rowOff>0</xdr:rowOff>
    </xdr:from>
    <xdr:to>
      <xdr:col>7</xdr:col>
      <xdr:colOff>1152525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5722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5</xdr:row>
      <xdr:rowOff>85725</xdr:rowOff>
    </xdr:from>
    <xdr:to>
      <xdr:col>6</xdr:col>
      <xdr:colOff>123825</xdr:colOff>
      <xdr:row>6</xdr:row>
      <xdr:rowOff>180975</xdr:rowOff>
    </xdr:to>
    <xdr:sp>
      <xdr:nvSpPr>
        <xdr:cNvPr id="4" name="Oval 8"/>
        <xdr:cNvSpPr>
          <a:spLocks/>
        </xdr:cNvSpPr>
      </xdr:nvSpPr>
      <xdr:spPr>
        <a:xfrm>
          <a:off x="4105275" y="1304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9</xdr:row>
      <xdr:rowOff>38100</xdr:rowOff>
    </xdr:from>
    <xdr:to>
      <xdr:col>6</xdr:col>
      <xdr:colOff>142875</xdr:colOff>
      <xdr:row>10</xdr:row>
      <xdr:rowOff>133350</xdr:rowOff>
    </xdr:to>
    <xdr:sp>
      <xdr:nvSpPr>
        <xdr:cNvPr id="5" name="Oval 9"/>
        <xdr:cNvSpPr>
          <a:spLocks/>
        </xdr:cNvSpPr>
      </xdr:nvSpPr>
      <xdr:spPr>
        <a:xfrm>
          <a:off x="4124325" y="2066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7</xdr:row>
      <xdr:rowOff>104775</xdr:rowOff>
    </xdr:from>
    <xdr:to>
      <xdr:col>7</xdr:col>
      <xdr:colOff>142875</xdr:colOff>
      <xdr:row>8</xdr:row>
      <xdr:rowOff>190500</xdr:rowOff>
    </xdr:to>
    <xdr:sp>
      <xdr:nvSpPr>
        <xdr:cNvPr id="6" name="Oval 10"/>
        <xdr:cNvSpPr>
          <a:spLocks/>
        </xdr:cNvSpPr>
      </xdr:nvSpPr>
      <xdr:spPr>
        <a:xfrm>
          <a:off x="5267325" y="1724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13</xdr:row>
      <xdr:rowOff>57150</xdr:rowOff>
    </xdr:from>
    <xdr:to>
      <xdr:col>6</xdr:col>
      <xdr:colOff>152400</xdr:colOff>
      <xdr:row>14</xdr:row>
      <xdr:rowOff>152400</xdr:rowOff>
    </xdr:to>
    <xdr:sp>
      <xdr:nvSpPr>
        <xdr:cNvPr id="7" name="Oval 11"/>
        <xdr:cNvSpPr>
          <a:spLocks/>
        </xdr:cNvSpPr>
      </xdr:nvSpPr>
      <xdr:spPr>
        <a:xfrm>
          <a:off x="4133850" y="2895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17</xdr:row>
      <xdr:rowOff>47625</xdr:rowOff>
    </xdr:from>
    <xdr:to>
      <xdr:col>6</xdr:col>
      <xdr:colOff>152400</xdr:colOff>
      <xdr:row>18</xdr:row>
      <xdr:rowOff>142875</xdr:rowOff>
    </xdr:to>
    <xdr:sp>
      <xdr:nvSpPr>
        <xdr:cNvPr id="8" name="Oval 12"/>
        <xdr:cNvSpPr>
          <a:spLocks/>
        </xdr:cNvSpPr>
      </xdr:nvSpPr>
      <xdr:spPr>
        <a:xfrm>
          <a:off x="4133850" y="3695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47625</xdr:rowOff>
    </xdr:from>
    <xdr:to>
      <xdr:col>7</xdr:col>
      <xdr:colOff>114300</xdr:colOff>
      <xdr:row>16</xdr:row>
      <xdr:rowOff>133350</xdr:rowOff>
    </xdr:to>
    <xdr:sp>
      <xdr:nvSpPr>
        <xdr:cNvPr id="9" name="Oval 14"/>
        <xdr:cNvSpPr>
          <a:spLocks/>
        </xdr:cNvSpPr>
      </xdr:nvSpPr>
      <xdr:spPr>
        <a:xfrm>
          <a:off x="5238750" y="32861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828675</xdr:colOff>
      <xdr:row>11</xdr:row>
      <xdr:rowOff>76200</xdr:rowOff>
    </xdr:from>
    <xdr:to>
      <xdr:col>7</xdr:col>
      <xdr:colOff>1123950</xdr:colOff>
      <xdr:row>12</xdr:row>
      <xdr:rowOff>161925</xdr:rowOff>
    </xdr:to>
    <xdr:sp>
      <xdr:nvSpPr>
        <xdr:cNvPr id="10" name="Oval 15"/>
        <xdr:cNvSpPr>
          <a:spLocks/>
        </xdr:cNvSpPr>
      </xdr:nvSpPr>
      <xdr:spPr>
        <a:xfrm>
          <a:off x="6248400" y="250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21</xdr:row>
      <xdr:rowOff>76200</xdr:rowOff>
    </xdr:from>
    <xdr:to>
      <xdr:col>6</xdr:col>
      <xdr:colOff>142875</xdr:colOff>
      <xdr:row>22</xdr:row>
      <xdr:rowOff>171450</xdr:rowOff>
    </xdr:to>
    <xdr:sp>
      <xdr:nvSpPr>
        <xdr:cNvPr id="11" name="Oval 17"/>
        <xdr:cNvSpPr>
          <a:spLocks/>
        </xdr:cNvSpPr>
      </xdr:nvSpPr>
      <xdr:spPr>
        <a:xfrm>
          <a:off x="4124325" y="4533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19</xdr:row>
      <xdr:rowOff>57150</xdr:rowOff>
    </xdr:from>
    <xdr:to>
      <xdr:col>7</xdr:col>
      <xdr:colOff>1133475</xdr:colOff>
      <xdr:row>20</xdr:row>
      <xdr:rowOff>142875</xdr:rowOff>
    </xdr:to>
    <xdr:sp>
      <xdr:nvSpPr>
        <xdr:cNvPr id="12" name="Oval 18"/>
        <xdr:cNvSpPr>
          <a:spLocks/>
        </xdr:cNvSpPr>
      </xdr:nvSpPr>
      <xdr:spPr>
        <a:xfrm>
          <a:off x="6257925" y="41052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23</xdr:row>
      <xdr:rowOff>57150</xdr:rowOff>
    </xdr:from>
    <xdr:to>
      <xdr:col>7</xdr:col>
      <xdr:colOff>123825</xdr:colOff>
      <xdr:row>24</xdr:row>
      <xdr:rowOff>142875</xdr:rowOff>
    </xdr:to>
    <xdr:sp>
      <xdr:nvSpPr>
        <xdr:cNvPr id="13" name="Oval 19"/>
        <xdr:cNvSpPr>
          <a:spLocks/>
        </xdr:cNvSpPr>
      </xdr:nvSpPr>
      <xdr:spPr>
        <a:xfrm>
          <a:off x="5248275" y="4914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25</xdr:row>
      <xdr:rowOff>38100</xdr:rowOff>
    </xdr:from>
    <xdr:to>
      <xdr:col>6</xdr:col>
      <xdr:colOff>133350</xdr:colOff>
      <xdr:row>26</xdr:row>
      <xdr:rowOff>133350</xdr:rowOff>
    </xdr:to>
    <xdr:sp>
      <xdr:nvSpPr>
        <xdr:cNvPr id="14" name="Oval 20"/>
        <xdr:cNvSpPr>
          <a:spLocks/>
        </xdr:cNvSpPr>
      </xdr:nvSpPr>
      <xdr:spPr>
        <a:xfrm>
          <a:off x="4114800" y="5305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28</xdr:row>
      <xdr:rowOff>28575</xdr:rowOff>
    </xdr:from>
    <xdr:to>
      <xdr:col>7</xdr:col>
      <xdr:colOff>1133475</xdr:colOff>
      <xdr:row>29</xdr:row>
      <xdr:rowOff>123825</xdr:rowOff>
    </xdr:to>
    <xdr:sp>
      <xdr:nvSpPr>
        <xdr:cNvPr id="15" name="Oval 21"/>
        <xdr:cNvSpPr>
          <a:spLocks/>
        </xdr:cNvSpPr>
      </xdr:nvSpPr>
      <xdr:spPr>
        <a:xfrm>
          <a:off x="6257925" y="59055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29</xdr:row>
      <xdr:rowOff>47625</xdr:rowOff>
    </xdr:from>
    <xdr:to>
      <xdr:col>6</xdr:col>
      <xdr:colOff>123825</xdr:colOff>
      <xdr:row>30</xdr:row>
      <xdr:rowOff>142875</xdr:rowOff>
    </xdr:to>
    <xdr:sp>
      <xdr:nvSpPr>
        <xdr:cNvPr id="16" name="Oval 22"/>
        <xdr:cNvSpPr>
          <a:spLocks/>
        </xdr:cNvSpPr>
      </xdr:nvSpPr>
      <xdr:spPr>
        <a:xfrm>
          <a:off x="4105275" y="61245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33</xdr:row>
      <xdr:rowOff>38100</xdr:rowOff>
    </xdr:from>
    <xdr:to>
      <xdr:col>6</xdr:col>
      <xdr:colOff>133350</xdr:colOff>
      <xdr:row>34</xdr:row>
      <xdr:rowOff>133350</xdr:rowOff>
    </xdr:to>
    <xdr:sp>
      <xdr:nvSpPr>
        <xdr:cNvPr id="17" name="Oval 23"/>
        <xdr:cNvSpPr>
          <a:spLocks/>
        </xdr:cNvSpPr>
      </xdr:nvSpPr>
      <xdr:spPr>
        <a:xfrm>
          <a:off x="4114800" y="69246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31</xdr:row>
      <xdr:rowOff>57150</xdr:rowOff>
    </xdr:from>
    <xdr:to>
      <xdr:col>7</xdr:col>
      <xdr:colOff>104775</xdr:colOff>
      <xdr:row>32</xdr:row>
      <xdr:rowOff>142875</xdr:rowOff>
    </xdr:to>
    <xdr:sp>
      <xdr:nvSpPr>
        <xdr:cNvPr id="18" name="Oval 24"/>
        <xdr:cNvSpPr>
          <a:spLocks/>
        </xdr:cNvSpPr>
      </xdr:nvSpPr>
      <xdr:spPr>
        <a:xfrm>
          <a:off x="5229225" y="65341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42</xdr:row>
      <xdr:rowOff>57150</xdr:rowOff>
    </xdr:from>
    <xdr:to>
      <xdr:col>3</xdr:col>
      <xdr:colOff>142875</xdr:colOff>
      <xdr:row>44</xdr:row>
      <xdr:rowOff>28575</xdr:rowOff>
    </xdr:to>
    <xdr:sp>
      <xdr:nvSpPr>
        <xdr:cNvPr id="19" name="Oval 25"/>
        <xdr:cNvSpPr>
          <a:spLocks/>
        </xdr:cNvSpPr>
      </xdr:nvSpPr>
      <xdr:spPr>
        <a:xfrm>
          <a:off x="171450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40</xdr:row>
      <xdr:rowOff>28575</xdr:rowOff>
    </xdr:from>
    <xdr:to>
      <xdr:col>5</xdr:col>
      <xdr:colOff>114300</xdr:colOff>
      <xdr:row>42</xdr:row>
      <xdr:rowOff>0</xdr:rowOff>
    </xdr:to>
    <xdr:sp>
      <xdr:nvSpPr>
        <xdr:cNvPr id="20" name="Oval 26"/>
        <xdr:cNvSpPr>
          <a:spLocks/>
        </xdr:cNvSpPr>
      </xdr:nvSpPr>
      <xdr:spPr>
        <a:xfrm>
          <a:off x="293370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44</xdr:row>
      <xdr:rowOff>9525</xdr:rowOff>
    </xdr:from>
    <xdr:to>
      <xdr:col>5</xdr:col>
      <xdr:colOff>123825</xdr:colOff>
      <xdr:row>45</xdr:row>
      <xdr:rowOff>142875</xdr:rowOff>
    </xdr:to>
    <xdr:sp>
      <xdr:nvSpPr>
        <xdr:cNvPr id="21" name="Oval 27"/>
        <xdr:cNvSpPr>
          <a:spLocks/>
        </xdr:cNvSpPr>
      </xdr:nvSpPr>
      <xdr:spPr>
        <a:xfrm>
          <a:off x="294322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38</xdr:row>
      <xdr:rowOff>28575</xdr:rowOff>
    </xdr:from>
    <xdr:to>
      <xdr:col>3</xdr:col>
      <xdr:colOff>123825</xdr:colOff>
      <xdr:row>40</xdr:row>
      <xdr:rowOff>0</xdr:rowOff>
    </xdr:to>
    <xdr:sp>
      <xdr:nvSpPr>
        <xdr:cNvPr id="22" name="Oval 28"/>
        <xdr:cNvSpPr>
          <a:spLocks/>
        </xdr:cNvSpPr>
      </xdr:nvSpPr>
      <xdr:spPr>
        <a:xfrm>
          <a:off x="169545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46</xdr:row>
      <xdr:rowOff>38100</xdr:rowOff>
    </xdr:from>
    <xdr:to>
      <xdr:col>3</xdr:col>
      <xdr:colOff>133350</xdr:colOff>
      <xdr:row>48</xdr:row>
      <xdr:rowOff>9525</xdr:rowOff>
    </xdr:to>
    <xdr:sp>
      <xdr:nvSpPr>
        <xdr:cNvPr id="23" name="Oval 29"/>
        <xdr:cNvSpPr>
          <a:spLocks/>
        </xdr:cNvSpPr>
      </xdr:nvSpPr>
      <xdr:spPr>
        <a:xfrm>
          <a:off x="170497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50</xdr:row>
      <xdr:rowOff>28575</xdr:rowOff>
    </xdr:from>
    <xdr:to>
      <xdr:col>3</xdr:col>
      <xdr:colOff>133350</xdr:colOff>
      <xdr:row>52</xdr:row>
      <xdr:rowOff>0</xdr:rowOff>
    </xdr:to>
    <xdr:sp>
      <xdr:nvSpPr>
        <xdr:cNvPr id="24" name="Oval 30"/>
        <xdr:cNvSpPr>
          <a:spLocks/>
        </xdr:cNvSpPr>
      </xdr:nvSpPr>
      <xdr:spPr>
        <a:xfrm>
          <a:off x="170497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48</xdr:row>
      <xdr:rowOff>57150</xdr:rowOff>
    </xdr:from>
    <xdr:to>
      <xdr:col>5</xdr:col>
      <xdr:colOff>142875</xdr:colOff>
      <xdr:row>50</xdr:row>
      <xdr:rowOff>28575</xdr:rowOff>
    </xdr:to>
    <xdr:sp>
      <xdr:nvSpPr>
        <xdr:cNvPr id="25" name="Oval 31"/>
        <xdr:cNvSpPr>
          <a:spLocks/>
        </xdr:cNvSpPr>
      </xdr:nvSpPr>
      <xdr:spPr>
        <a:xfrm>
          <a:off x="296227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52</xdr:row>
      <xdr:rowOff>38100</xdr:rowOff>
    </xdr:from>
    <xdr:to>
      <xdr:col>5</xdr:col>
      <xdr:colOff>152400</xdr:colOff>
      <xdr:row>54</xdr:row>
      <xdr:rowOff>9525</xdr:rowOff>
    </xdr:to>
    <xdr:sp>
      <xdr:nvSpPr>
        <xdr:cNvPr id="26" name="Oval 32"/>
        <xdr:cNvSpPr>
          <a:spLocks/>
        </xdr:cNvSpPr>
      </xdr:nvSpPr>
      <xdr:spPr>
        <a:xfrm>
          <a:off x="297180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42</xdr:row>
      <xdr:rowOff>38100</xdr:rowOff>
    </xdr:from>
    <xdr:to>
      <xdr:col>6</xdr:col>
      <xdr:colOff>133350</xdr:colOff>
      <xdr:row>44</xdr:row>
      <xdr:rowOff>9525</xdr:rowOff>
    </xdr:to>
    <xdr:sp>
      <xdr:nvSpPr>
        <xdr:cNvPr id="27" name="Oval 33"/>
        <xdr:cNvSpPr>
          <a:spLocks/>
        </xdr:cNvSpPr>
      </xdr:nvSpPr>
      <xdr:spPr>
        <a:xfrm>
          <a:off x="4114800" y="85058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50</xdr:row>
      <xdr:rowOff>38100</xdr:rowOff>
    </xdr:from>
    <xdr:to>
      <xdr:col>6</xdr:col>
      <xdr:colOff>152400</xdr:colOff>
      <xdr:row>52</xdr:row>
      <xdr:rowOff>9525</xdr:rowOff>
    </xdr:to>
    <xdr:sp>
      <xdr:nvSpPr>
        <xdr:cNvPr id="28" name="Oval 34"/>
        <xdr:cNvSpPr>
          <a:spLocks/>
        </xdr:cNvSpPr>
      </xdr:nvSpPr>
      <xdr:spPr>
        <a:xfrm>
          <a:off x="4133850" y="98012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46</xdr:row>
      <xdr:rowOff>19050</xdr:rowOff>
    </xdr:from>
    <xdr:to>
      <xdr:col>7</xdr:col>
      <xdr:colOff>133350</xdr:colOff>
      <xdr:row>47</xdr:row>
      <xdr:rowOff>152400</xdr:rowOff>
    </xdr:to>
    <xdr:sp>
      <xdr:nvSpPr>
        <xdr:cNvPr id="29" name="Oval 35"/>
        <xdr:cNvSpPr>
          <a:spLocks/>
        </xdr:cNvSpPr>
      </xdr:nvSpPr>
      <xdr:spPr>
        <a:xfrm>
          <a:off x="5257800" y="91344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52</xdr:row>
      <xdr:rowOff>0</xdr:rowOff>
    </xdr:from>
    <xdr:to>
      <xdr:col>7</xdr:col>
      <xdr:colOff>123825</xdr:colOff>
      <xdr:row>53</xdr:row>
      <xdr:rowOff>133350</xdr:rowOff>
    </xdr:to>
    <xdr:sp>
      <xdr:nvSpPr>
        <xdr:cNvPr id="30" name="Oval 36"/>
        <xdr:cNvSpPr>
          <a:spLocks/>
        </xdr:cNvSpPr>
      </xdr:nvSpPr>
      <xdr:spPr>
        <a:xfrm>
          <a:off x="5248275" y="100869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857250</xdr:colOff>
      <xdr:row>49</xdr:row>
      <xdr:rowOff>19050</xdr:rowOff>
    </xdr:from>
    <xdr:to>
      <xdr:col>8</xdr:col>
      <xdr:colOff>0</xdr:colOff>
      <xdr:row>50</xdr:row>
      <xdr:rowOff>152400</xdr:rowOff>
    </xdr:to>
    <xdr:sp>
      <xdr:nvSpPr>
        <xdr:cNvPr id="31" name="Oval 37"/>
        <xdr:cNvSpPr>
          <a:spLocks/>
        </xdr:cNvSpPr>
      </xdr:nvSpPr>
      <xdr:spPr>
        <a:xfrm>
          <a:off x="6276975" y="96202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42</xdr:row>
      <xdr:rowOff>57150</xdr:rowOff>
    </xdr:from>
    <xdr:to>
      <xdr:col>11</xdr:col>
      <xdr:colOff>142875</xdr:colOff>
      <xdr:row>44</xdr:row>
      <xdr:rowOff>28575</xdr:rowOff>
    </xdr:to>
    <xdr:sp>
      <xdr:nvSpPr>
        <xdr:cNvPr id="32" name="Oval 38"/>
        <xdr:cNvSpPr>
          <a:spLocks/>
        </xdr:cNvSpPr>
      </xdr:nvSpPr>
      <xdr:spPr>
        <a:xfrm>
          <a:off x="828675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40</xdr:row>
      <xdr:rowOff>28575</xdr:rowOff>
    </xdr:from>
    <xdr:to>
      <xdr:col>13</xdr:col>
      <xdr:colOff>114300</xdr:colOff>
      <xdr:row>42</xdr:row>
      <xdr:rowOff>0</xdr:rowOff>
    </xdr:to>
    <xdr:sp>
      <xdr:nvSpPr>
        <xdr:cNvPr id="33" name="Oval 39"/>
        <xdr:cNvSpPr>
          <a:spLocks/>
        </xdr:cNvSpPr>
      </xdr:nvSpPr>
      <xdr:spPr>
        <a:xfrm>
          <a:off x="950595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800100</xdr:colOff>
      <xdr:row>44</xdr:row>
      <xdr:rowOff>9525</xdr:rowOff>
    </xdr:from>
    <xdr:to>
      <xdr:col>13</xdr:col>
      <xdr:colOff>123825</xdr:colOff>
      <xdr:row>45</xdr:row>
      <xdr:rowOff>142875</xdr:rowOff>
    </xdr:to>
    <xdr:sp>
      <xdr:nvSpPr>
        <xdr:cNvPr id="34" name="Oval 40"/>
        <xdr:cNvSpPr>
          <a:spLocks/>
        </xdr:cNvSpPr>
      </xdr:nvSpPr>
      <xdr:spPr>
        <a:xfrm>
          <a:off x="951547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38</xdr:row>
      <xdr:rowOff>28575</xdr:rowOff>
    </xdr:from>
    <xdr:to>
      <xdr:col>11</xdr:col>
      <xdr:colOff>123825</xdr:colOff>
      <xdr:row>40</xdr:row>
      <xdr:rowOff>0</xdr:rowOff>
    </xdr:to>
    <xdr:sp>
      <xdr:nvSpPr>
        <xdr:cNvPr id="35" name="Oval 41"/>
        <xdr:cNvSpPr>
          <a:spLocks/>
        </xdr:cNvSpPr>
      </xdr:nvSpPr>
      <xdr:spPr>
        <a:xfrm>
          <a:off x="826770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46</xdr:row>
      <xdr:rowOff>38100</xdr:rowOff>
    </xdr:from>
    <xdr:to>
      <xdr:col>11</xdr:col>
      <xdr:colOff>133350</xdr:colOff>
      <xdr:row>48</xdr:row>
      <xdr:rowOff>9525</xdr:rowOff>
    </xdr:to>
    <xdr:sp>
      <xdr:nvSpPr>
        <xdr:cNvPr id="36" name="Oval 42"/>
        <xdr:cNvSpPr>
          <a:spLocks/>
        </xdr:cNvSpPr>
      </xdr:nvSpPr>
      <xdr:spPr>
        <a:xfrm>
          <a:off x="827722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50</xdr:row>
      <xdr:rowOff>28575</xdr:rowOff>
    </xdr:from>
    <xdr:to>
      <xdr:col>11</xdr:col>
      <xdr:colOff>133350</xdr:colOff>
      <xdr:row>52</xdr:row>
      <xdr:rowOff>0</xdr:rowOff>
    </xdr:to>
    <xdr:sp>
      <xdr:nvSpPr>
        <xdr:cNvPr id="37" name="Oval 43"/>
        <xdr:cNvSpPr>
          <a:spLocks/>
        </xdr:cNvSpPr>
      </xdr:nvSpPr>
      <xdr:spPr>
        <a:xfrm>
          <a:off x="827722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819150</xdr:colOff>
      <xdr:row>48</xdr:row>
      <xdr:rowOff>57150</xdr:rowOff>
    </xdr:from>
    <xdr:to>
      <xdr:col>13</xdr:col>
      <xdr:colOff>142875</xdr:colOff>
      <xdr:row>50</xdr:row>
      <xdr:rowOff>28575</xdr:rowOff>
    </xdr:to>
    <xdr:sp>
      <xdr:nvSpPr>
        <xdr:cNvPr id="38" name="Oval 44"/>
        <xdr:cNvSpPr>
          <a:spLocks/>
        </xdr:cNvSpPr>
      </xdr:nvSpPr>
      <xdr:spPr>
        <a:xfrm>
          <a:off x="953452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52</xdr:row>
      <xdr:rowOff>38100</xdr:rowOff>
    </xdr:from>
    <xdr:to>
      <xdr:col>13</xdr:col>
      <xdr:colOff>152400</xdr:colOff>
      <xdr:row>54</xdr:row>
      <xdr:rowOff>9525</xdr:rowOff>
    </xdr:to>
    <xdr:sp>
      <xdr:nvSpPr>
        <xdr:cNvPr id="39" name="Oval 45"/>
        <xdr:cNvSpPr>
          <a:spLocks/>
        </xdr:cNvSpPr>
      </xdr:nvSpPr>
      <xdr:spPr>
        <a:xfrm>
          <a:off x="954405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42</xdr:row>
      <xdr:rowOff>38100</xdr:rowOff>
    </xdr:from>
    <xdr:to>
      <xdr:col>14</xdr:col>
      <xdr:colOff>133350</xdr:colOff>
      <xdr:row>44</xdr:row>
      <xdr:rowOff>9525</xdr:rowOff>
    </xdr:to>
    <xdr:sp>
      <xdr:nvSpPr>
        <xdr:cNvPr id="40" name="Oval 46"/>
        <xdr:cNvSpPr>
          <a:spLocks/>
        </xdr:cNvSpPr>
      </xdr:nvSpPr>
      <xdr:spPr>
        <a:xfrm>
          <a:off x="10687050" y="85058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50</xdr:row>
      <xdr:rowOff>38100</xdr:rowOff>
    </xdr:from>
    <xdr:to>
      <xdr:col>14</xdr:col>
      <xdr:colOff>152400</xdr:colOff>
      <xdr:row>52</xdr:row>
      <xdr:rowOff>9525</xdr:rowOff>
    </xdr:to>
    <xdr:sp>
      <xdr:nvSpPr>
        <xdr:cNvPr id="41" name="Oval 47"/>
        <xdr:cNvSpPr>
          <a:spLocks/>
        </xdr:cNvSpPr>
      </xdr:nvSpPr>
      <xdr:spPr>
        <a:xfrm>
          <a:off x="10706100" y="98012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981075</xdr:colOff>
      <xdr:row>46</xdr:row>
      <xdr:rowOff>19050</xdr:rowOff>
    </xdr:from>
    <xdr:to>
      <xdr:col>15</xdr:col>
      <xdr:colOff>133350</xdr:colOff>
      <xdr:row>47</xdr:row>
      <xdr:rowOff>152400</xdr:rowOff>
    </xdr:to>
    <xdr:sp>
      <xdr:nvSpPr>
        <xdr:cNvPr id="42" name="Oval 48"/>
        <xdr:cNvSpPr>
          <a:spLocks/>
        </xdr:cNvSpPr>
      </xdr:nvSpPr>
      <xdr:spPr>
        <a:xfrm>
          <a:off x="11839575" y="91344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52</xdr:row>
      <xdr:rowOff>0</xdr:rowOff>
    </xdr:from>
    <xdr:to>
      <xdr:col>15</xdr:col>
      <xdr:colOff>123825</xdr:colOff>
      <xdr:row>53</xdr:row>
      <xdr:rowOff>133350</xdr:rowOff>
    </xdr:to>
    <xdr:sp>
      <xdr:nvSpPr>
        <xdr:cNvPr id="43" name="Oval 49"/>
        <xdr:cNvSpPr>
          <a:spLocks/>
        </xdr:cNvSpPr>
      </xdr:nvSpPr>
      <xdr:spPr>
        <a:xfrm>
          <a:off x="11830050" y="100869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49</xdr:row>
      <xdr:rowOff>19050</xdr:rowOff>
    </xdr:from>
    <xdr:to>
      <xdr:col>16</xdr:col>
      <xdr:colOff>0</xdr:colOff>
      <xdr:row>50</xdr:row>
      <xdr:rowOff>152400</xdr:rowOff>
    </xdr:to>
    <xdr:sp>
      <xdr:nvSpPr>
        <xdr:cNvPr id="44" name="Oval 50"/>
        <xdr:cNvSpPr>
          <a:spLocks/>
        </xdr:cNvSpPr>
      </xdr:nvSpPr>
      <xdr:spPr>
        <a:xfrm>
          <a:off x="12887325" y="9620250"/>
          <a:ext cx="31432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1171575</xdr:colOff>
      <xdr:row>12</xdr:row>
      <xdr:rowOff>0</xdr:rowOff>
    </xdr:from>
    <xdr:to>
      <xdr:col>15</xdr:col>
      <xdr:colOff>1171575</xdr:colOff>
      <xdr:row>29</xdr:row>
      <xdr:rowOff>9525</xdr:rowOff>
    </xdr:to>
    <xdr:sp>
      <xdr:nvSpPr>
        <xdr:cNvPr id="45" name="Line 51"/>
        <xdr:cNvSpPr>
          <a:spLocks/>
        </xdr:cNvSpPr>
      </xdr:nvSpPr>
      <xdr:spPr>
        <a:xfrm>
          <a:off x="132016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5</xdr:row>
      <xdr:rowOff>85725</xdr:rowOff>
    </xdr:from>
    <xdr:to>
      <xdr:col>14</xdr:col>
      <xdr:colOff>123825</xdr:colOff>
      <xdr:row>6</xdr:row>
      <xdr:rowOff>180975</xdr:rowOff>
    </xdr:to>
    <xdr:sp>
      <xdr:nvSpPr>
        <xdr:cNvPr id="46" name="Oval 52"/>
        <xdr:cNvSpPr>
          <a:spLocks/>
        </xdr:cNvSpPr>
      </xdr:nvSpPr>
      <xdr:spPr>
        <a:xfrm>
          <a:off x="10677525" y="1304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9</xdr:row>
      <xdr:rowOff>38100</xdr:rowOff>
    </xdr:from>
    <xdr:to>
      <xdr:col>14</xdr:col>
      <xdr:colOff>142875</xdr:colOff>
      <xdr:row>10</xdr:row>
      <xdr:rowOff>133350</xdr:rowOff>
    </xdr:to>
    <xdr:sp>
      <xdr:nvSpPr>
        <xdr:cNvPr id="47" name="Oval 53"/>
        <xdr:cNvSpPr>
          <a:spLocks/>
        </xdr:cNvSpPr>
      </xdr:nvSpPr>
      <xdr:spPr>
        <a:xfrm>
          <a:off x="10696575" y="2066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990600</xdr:colOff>
      <xdr:row>7</xdr:row>
      <xdr:rowOff>104775</xdr:rowOff>
    </xdr:from>
    <xdr:to>
      <xdr:col>15</xdr:col>
      <xdr:colOff>142875</xdr:colOff>
      <xdr:row>8</xdr:row>
      <xdr:rowOff>190500</xdr:rowOff>
    </xdr:to>
    <xdr:sp>
      <xdr:nvSpPr>
        <xdr:cNvPr id="48" name="Oval 54"/>
        <xdr:cNvSpPr>
          <a:spLocks/>
        </xdr:cNvSpPr>
      </xdr:nvSpPr>
      <xdr:spPr>
        <a:xfrm>
          <a:off x="11849100" y="17240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13</xdr:row>
      <xdr:rowOff>57150</xdr:rowOff>
    </xdr:from>
    <xdr:to>
      <xdr:col>14</xdr:col>
      <xdr:colOff>152400</xdr:colOff>
      <xdr:row>14</xdr:row>
      <xdr:rowOff>152400</xdr:rowOff>
    </xdr:to>
    <xdr:sp>
      <xdr:nvSpPr>
        <xdr:cNvPr id="49" name="Oval 55"/>
        <xdr:cNvSpPr>
          <a:spLocks/>
        </xdr:cNvSpPr>
      </xdr:nvSpPr>
      <xdr:spPr>
        <a:xfrm>
          <a:off x="10706100" y="28956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17</xdr:row>
      <xdr:rowOff>47625</xdr:rowOff>
    </xdr:from>
    <xdr:to>
      <xdr:col>14</xdr:col>
      <xdr:colOff>152400</xdr:colOff>
      <xdr:row>18</xdr:row>
      <xdr:rowOff>142875</xdr:rowOff>
    </xdr:to>
    <xdr:sp>
      <xdr:nvSpPr>
        <xdr:cNvPr id="50" name="Oval 56"/>
        <xdr:cNvSpPr>
          <a:spLocks/>
        </xdr:cNvSpPr>
      </xdr:nvSpPr>
      <xdr:spPr>
        <a:xfrm>
          <a:off x="10706100" y="36957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47625</xdr:rowOff>
    </xdr:from>
    <xdr:to>
      <xdr:col>15</xdr:col>
      <xdr:colOff>114300</xdr:colOff>
      <xdr:row>16</xdr:row>
      <xdr:rowOff>133350</xdr:rowOff>
    </xdr:to>
    <xdr:sp>
      <xdr:nvSpPr>
        <xdr:cNvPr id="51" name="Oval 57"/>
        <xdr:cNvSpPr>
          <a:spLocks/>
        </xdr:cNvSpPr>
      </xdr:nvSpPr>
      <xdr:spPr>
        <a:xfrm>
          <a:off x="11820525" y="32861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866775</xdr:colOff>
      <xdr:row>11</xdr:row>
      <xdr:rowOff>57150</xdr:rowOff>
    </xdr:from>
    <xdr:to>
      <xdr:col>15</xdr:col>
      <xdr:colOff>1162050</xdr:colOff>
      <xdr:row>12</xdr:row>
      <xdr:rowOff>142875</xdr:rowOff>
    </xdr:to>
    <xdr:sp>
      <xdr:nvSpPr>
        <xdr:cNvPr id="52" name="Oval 58"/>
        <xdr:cNvSpPr>
          <a:spLocks/>
        </xdr:cNvSpPr>
      </xdr:nvSpPr>
      <xdr:spPr>
        <a:xfrm>
          <a:off x="12896850" y="2486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21</xdr:row>
      <xdr:rowOff>76200</xdr:rowOff>
    </xdr:from>
    <xdr:to>
      <xdr:col>14</xdr:col>
      <xdr:colOff>142875</xdr:colOff>
      <xdr:row>22</xdr:row>
      <xdr:rowOff>171450</xdr:rowOff>
    </xdr:to>
    <xdr:sp>
      <xdr:nvSpPr>
        <xdr:cNvPr id="53" name="Oval 59"/>
        <xdr:cNvSpPr>
          <a:spLocks/>
        </xdr:cNvSpPr>
      </xdr:nvSpPr>
      <xdr:spPr>
        <a:xfrm>
          <a:off x="10696575" y="45339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19</xdr:row>
      <xdr:rowOff>47625</xdr:rowOff>
    </xdr:from>
    <xdr:to>
      <xdr:col>15</xdr:col>
      <xdr:colOff>1152525</xdr:colOff>
      <xdr:row>20</xdr:row>
      <xdr:rowOff>133350</xdr:rowOff>
    </xdr:to>
    <xdr:sp>
      <xdr:nvSpPr>
        <xdr:cNvPr id="54" name="Oval 60"/>
        <xdr:cNvSpPr>
          <a:spLocks/>
        </xdr:cNvSpPr>
      </xdr:nvSpPr>
      <xdr:spPr>
        <a:xfrm>
          <a:off x="12887325" y="40957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23</xdr:row>
      <xdr:rowOff>57150</xdr:rowOff>
    </xdr:from>
    <xdr:to>
      <xdr:col>15</xdr:col>
      <xdr:colOff>123825</xdr:colOff>
      <xdr:row>24</xdr:row>
      <xdr:rowOff>142875</xdr:rowOff>
    </xdr:to>
    <xdr:sp>
      <xdr:nvSpPr>
        <xdr:cNvPr id="55" name="Oval 61"/>
        <xdr:cNvSpPr>
          <a:spLocks/>
        </xdr:cNvSpPr>
      </xdr:nvSpPr>
      <xdr:spPr>
        <a:xfrm>
          <a:off x="11830050" y="491490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25</xdr:row>
      <xdr:rowOff>38100</xdr:rowOff>
    </xdr:from>
    <xdr:to>
      <xdr:col>14</xdr:col>
      <xdr:colOff>133350</xdr:colOff>
      <xdr:row>26</xdr:row>
      <xdr:rowOff>133350</xdr:rowOff>
    </xdr:to>
    <xdr:sp>
      <xdr:nvSpPr>
        <xdr:cNvPr id="56" name="Oval 62"/>
        <xdr:cNvSpPr>
          <a:spLocks/>
        </xdr:cNvSpPr>
      </xdr:nvSpPr>
      <xdr:spPr>
        <a:xfrm>
          <a:off x="10687050" y="53054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885825</xdr:colOff>
      <xdr:row>28</xdr:row>
      <xdr:rowOff>38100</xdr:rowOff>
    </xdr:from>
    <xdr:to>
      <xdr:col>16</xdr:col>
      <xdr:colOff>9525</xdr:colOff>
      <xdr:row>29</xdr:row>
      <xdr:rowOff>133350</xdr:rowOff>
    </xdr:to>
    <xdr:sp>
      <xdr:nvSpPr>
        <xdr:cNvPr id="57" name="Oval 63"/>
        <xdr:cNvSpPr>
          <a:spLocks/>
        </xdr:cNvSpPr>
      </xdr:nvSpPr>
      <xdr:spPr>
        <a:xfrm>
          <a:off x="12915900" y="5915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29</xdr:row>
      <xdr:rowOff>47625</xdr:rowOff>
    </xdr:from>
    <xdr:to>
      <xdr:col>14</xdr:col>
      <xdr:colOff>123825</xdr:colOff>
      <xdr:row>30</xdr:row>
      <xdr:rowOff>142875</xdr:rowOff>
    </xdr:to>
    <xdr:sp>
      <xdr:nvSpPr>
        <xdr:cNvPr id="58" name="Oval 64"/>
        <xdr:cNvSpPr>
          <a:spLocks/>
        </xdr:cNvSpPr>
      </xdr:nvSpPr>
      <xdr:spPr>
        <a:xfrm>
          <a:off x="10677525" y="61245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33</xdr:row>
      <xdr:rowOff>38100</xdr:rowOff>
    </xdr:from>
    <xdr:to>
      <xdr:col>14</xdr:col>
      <xdr:colOff>133350</xdr:colOff>
      <xdr:row>34</xdr:row>
      <xdr:rowOff>133350</xdr:rowOff>
    </xdr:to>
    <xdr:sp>
      <xdr:nvSpPr>
        <xdr:cNvPr id="59" name="Oval 65"/>
        <xdr:cNvSpPr>
          <a:spLocks/>
        </xdr:cNvSpPr>
      </xdr:nvSpPr>
      <xdr:spPr>
        <a:xfrm>
          <a:off x="10687050" y="69246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952500</xdr:colOff>
      <xdr:row>31</xdr:row>
      <xdr:rowOff>57150</xdr:rowOff>
    </xdr:from>
    <xdr:to>
      <xdr:col>15</xdr:col>
      <xdr:colOff>104775</xdr:colOff>
      <xdr:row>32</xdr:row>
      <xdr:rowOff>142875</xdr:rowOff>
    </xdr:to>
    <xdr:sp>
      <xdr:nvSpPr>
        <xdr:cNvPr id="60" name="Oval 66"/>
        <xdr:cNvSpPr>
          <a:spLocks/>
        </xdr:cNvSpPr>
      </xdr:nvSpPr>
      <xdr:spPr>
        <a:xfrm>
          <a:off x="11811000" y="653415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7-12  марта  2012 г.  г. Пермь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С.М. Трескин</v>
          </cell>
        </row>
        <row r="9">
          <cell r="G9" t="str">
            <v>/  г. Бийск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1">
      <selection activeCell="H72" sqref="A1:H7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3.57421875" style="0" customWidth="1"/>
    <col min="5" max="5" width="8.421875" style="0" customWidth="1"/>
    <col min="6" max="6" width="17.00390625" style="0" customWidth="1"/>
    <col min="7" max="7" width="8.28125" style="0" customWidth="1"/>
    <col min="8" max="8" width="18.00390625" style="0" customWidth="1"/>
  </cols>
  <sheetData>
    <row r="1" spans="1:8" ht="14.25" customHeight="1" thickBot="1">
      <c r="A1" s="175" t="s">
        <v>56</v>
      </c>
      <c r="B1" s="175"/>
      <c r="C1" s="175"/>
      <c r="D1" s="175"/>
      <c r="E1" s="175"/>
      <c r="F1" s="175"/>
      <c r="G1" s="175"/>
      <c r="H1" s="175"/>
    </row>
    <row r="2" spans="2:8" ht="17.25" customHeight="1" thickBot="1">
      <c r="B2" s="169" t="s">
        <v>58</v>
      </c>
      <c r="C2" s="169"/>
      <c r="D2" s="170" t="str">
        <f>HYPERLINK('[1]реквизиты'!$A$2)</f>
        <v>Чемпионат России по САМБО среди мужчин</v>
      </c>
      <c r="E2" s="171"/>
      <c r="F2" s="171"/>
      <c r="G2" s="171"/>
      <c r="H2" s="172"/>
    </row>
    <row r="3" spans="2:8" ht="15" customHeight="1" thickBot="1">
      <c r="B3" s="99"/>
      <c r="C3" s="166" t="str">
        <f>HYPERLINK('[1]реквизиты'!$A$3)</f>
        <v>7-12  марта  2012 г.  г. Пермь</v>
      </c>
      <c r="D3" s="166"/>
      <c r="E3" s="109"/>
      <c r="G3" s="167" t="str">
        <f>HYPERLINK('пр.взв.'!D4)</f>
        <v>в.к. 90 кг.</v>
      </c>
      <c r="H3" s="168"/>
    </row>
    <row r="4" spans="1:8" ht="12" customHeight="1">
      <c r="A4" s="185" t="s">
        <v>10</v>
      </c>
      <c r="B4" s="187" t="s">
        <v>5</v>
      </c>
      <c r="C4" s="189" t="s">
        <v>6</v>
      </c>
      <c r="D4" s="189" t="s">
        <v>7</v>
      </c>
      <c r="E4" s="195" t="s">
        <v>8</v>
      </c>
      <c r="F4" s="196"/>
      <c r="G4" s="189" t="s">
        <v>11</v>
      </c>
      <c r="H4" s="191" t="s">
        <v>9</v>
      </c>
    </row>
    <row r="5" spans="1:8" ht="12" customHeight="1" thickBot="1">
      <c r="A5" s="186"/>
      <c r="B5" s="188"/>
      <c r="C5" s="190"/>
      <c r="D5" s="190"/>
      <c r="E5" s="197"/>
      <c r="F5" s="198"/>
      <c r="G5" s="190"/>
      <c r="H5" s="192"/>
    </row>
    <row r="6" spans="1:8" ht="12" customHeight="1">
      <c r="A6" s="182" t="s">
        <v>25</v>
      </c>
      <c r="B6" s="183">
        <f>'пр.хода'!K17</f>
        <v>27</v>
      </c>
      <c r="C6" s="184" t="str">
        <f>VLOOKUP(B6,'пр.взв.'!B5:H70,2,FALSE)</f>
        <v>Кургинян Эдуард Славикович</v>
      </c>
      <c r="D6" s="156" t="str">
        <f>VLOOKUP(B6,'пр.взв.'!B5:H70,3,FALSE)</f>
        <v>16.12.86 змс</v>
      </c>
      <c r="E6" s="156" t="str">
        <f>VLOOKUP(B6,'пр.взв.'!B7:H70,4,FALSE)</f>
        <v>ЮФО</v>
      </c>
      <c r="F6" s="193" t="str">
        <f>VLOOKUP(B6,'пр.взв.'!B5:H70,5,FALSE)</f>
        <v>Краснодарский Армавир Д</v>
      </c>
      <c r="G6" s="193" t="str">
        <f>VLOOKUP(B6,'пр.взв.'!B5:H70,6,FALSE)</f>
        <v>011002</v>
      </c>
      <c r="H6" s="194" t="str">
        <f>VLOOKUP(B6,'пр.взв.'!B5:H70,7,FALSE)</f>
        <v>Бабоян РМ</v>
      </c>
    </row>
    <row r="7" spans="1:8" ht="12" customHeight="1">
      <c r="A7" s="176"/>
      <c r="B7" s="177"/>
      <c r="C7" s="179"/>
      <c r="D7" s="163"/>
      <c r="E7" s="163"/>
      <c r="F7" s="153"/>
      <c r="G7" s="153"/>
      <c r="H7" s="174"/>
    </row>
    <row r="8" spans="1:8" ht="12" customHeight="1">
      <c r="A8" s="176" t="s">
        <v>26</v>
      </c>
      <c r="B8" s="177">
        <f>'пр.хода'!K25</f>
        <v>24</v>
      </c>
      <c r="C8" s="178" t="str">
        <f>VLOOKUP(B8,'пр.взв.'!B7:H70,2,FALSE)</f>
        <v>Ханджян Арсен Пениаминович</v>
      </c>
      <c r="D8" s="164" t="str">
        <f>VLOOKUP(B8,'пр.взв.'!B7:H70,3,FALSE)</f>
        <v>08.05.89 мсмк</v>
      </c>
      <c r="E8" s="162" t="str">
        <f>VLOOKUP(B8,'пр.взв.'!B2:H72,4,FALSE)</f>
        <v>ЮФО </v>
      </c>
      <c r="F8" s="154" t="str">
        <f>VLOOKUP(B8,'пр.взв.'!B7:H70,5,FALSE)</f>
        <v>Краснодарский Сочи Д</v>
      </c>
      <c r="G8" s="180">
        <f>VLOOKUP(B8,'пр.взв.'!B7:H70,6,FALSE)</f>
        <v>0</v>
      </c>
      <c r="H8" s="173" t="str">
        <f>VLOOKUP(B8,'пр.взв.'!B7:H70,7,FALSE)</f>
        <v>Григорян ГА</v>
      </c>
    </row>
    <row r="9" spans="1:8" ht="12" customHeight="1">
      <c r="A9" s="176"/>
      <c r="B9" s="177"/>
      <c r="C9" s="179"/>
      <c r="D9" s="165"/>
      <c r="E9" s="163"/>
      <c r="F9" s="153"/>
      <c r="G9" s="181"/>
      <c r="H9" s="174"/>
    </row>
    <row r="10" spans="1:8" ht="12" customHeight="1">
      <c r="A10" s="176" t="s">
        <v>28</v>
      </c>
      <c r="B10" s="177">
        <f>'пр.хода'!O6</f>
        <v>21</v>
      </c>
      <c r="C10" s="178" t="str">
        <f>VLOOKUP(B10,'пр.взв.'!B7:H70,2,FALSE)</f>
        <v>Гусаров Андрей Андреевич</v>
      </c>
      <c r="D10" s="164" t="str">
        <f>VLOOKUP(B10,'пр.взв.'!B7:H70,3,FALSE)</f>
        <v>21.10.88 мс</v>
      </c>
      <c r="E10" s="162" t="str">
        <f>VLOOKUP(B10,'пр.взв.'!B1:H74,4,FALSE)</f>
        <v>МОС</v>
      </c>
      <c r="F10" s="154" t="str">
        <f>VLOOKUP(B10,'пр.взв.'!B7:H70,5,FALSE)</f>
        <v>г. Москва Д</v>
      </c>
      <c r="G10" s="164" t="str">
        <f>VLOOKUP(B10,'пр.взв.'!B7:H70,6,FALSE)</f>
        <v>001024</v>
      </c>
      <c r="H10" s="173" t="str">
        <f>VLOOKUP(B10,'пр.взв.'!B7:H70,7,FALSE)</f>
        <v>Фунтиков П.В    Павлов Д.А    </v>
      </c>
    </row>
    <row r="11" spans="1:8" ht="12" customHeight="1">
      <c r="A11" s="176"/>
      <c r="B11" s="177"/>
      <c r="C11" s="179"/>
      <c r="D11" s="165"/>
      <c r="E11" s="163"/>
      <c r="F11" s="153"/>
      <c r="G11" s="165"/>
      <c r="H11" s="174"/>
    </row>
    <row r="12" spans="1:8" ht="12" customHeight="1">
      <c r="A12" s="176" t="s">
        <v>28</v>
      </c>
      <c r="B12" s="177">
        <f>'пр.хода'!P39</f>
        <v>1</v>
      </c>
      <c r="C12" s="178" t="str">
        <f>VLOOKUP(B12,'пр.взв.'!B7:H70,2,FALSE)</f>
        <v>Черноскулов Альсим Леонидович</v>
      </c>
      <c r="D12" s="164" t="str">
        <f>VLOOKUP(B12,'пр.взв.'!B7:H70,3,FALSE)</f>
        <v>11.05.83 змс</v>
      </c>
      <c r="E12" s="162" t="str">
        <f>VLOOKUP(B12,'пр.взв.'!B3:H76,4,FALSE)</f>
        <v>УФО</v>
      </c>
      <c r="F12" s="154" t="str">
        <f>VLOOKUP(B12,'пр.взв.'!B7:H70,5,FALSE)</f>
        <v>Свердловская В.Пышма  д</v>
      </c>
      <c r="G12" s="164" t="str">
        <f>VLOOKUP(B12,'пр.взв.'!B7:H70,6,FALSE)</f>
        <v>000684</v>
      </c>
      <c r="H12" s="173" t="str">
        <f>VLOOKUP(B12,'пр.взв.'!B7:H70,7,FALSE)</f>
        <v>Стенников ВГ Мельников АН</v>
      </c>
    </row>
    <row r="13" spans="1:8" ht="12" customHeight="1">
      <c r="A13" s="176"/>
      <c r="B13" s="177"/>
      <c r="C13" s="179"/>
      <c r="D13" s="165"/>
      <c r="E13" s="163"/>
      <c r="F13" s="153"/>
      <c r="G13" s="165"/>
      <c r="H13" s="174"/>
    </row>
    <row r="14" spans="1:8" ht="12" customHeight="1">
      <c r="A14" s="176" t="s">
        <v>32</v>
      </c>
      <c r="B14" s="177">
        <v>22</v>
      </c>
      <c r="C14" s="178" t="str">
        <f>VLOOKUP(B14,'пр.взв.'!B7:H70,2,FALSE)</f>
        <v>Орлов Иван Николаевич</v>
      </c>
      <c r="D14" s="164" t="str">
        <f>VLOOKUP(B14,'пр.взв.'!B7:H70,3,FALSE)</f>
        <v>07.05.85 мс</v>
      </c>
      <c r="E14" s="162" t="str">
        <f>VLOOKUP(B14,'пр.взв.'!B5:H78,4,FALSE)</f>
        <v>ПФО</v>
      </c>
      <c r="F14" s="154" t="str">
        <f>VLOOKUP(B14,'пр.взв.'!B7:H70,5,FALSE)</f>
        <v>Пермский Пермь Д</v>
      </c>
      <c r="G14" s="180">
        <f>VLOOKUP(B14,'пр.взв.'!B7:H70,6,FALSE)</f>
        <v>0</v>
      </c>
      <c r="H14" s="173" t="str">
        <f>VLOOKUP(B14,'пр.взв.'!B7:H70,7,FALSE)</f>
        <v>Забалуев АИ, Салихов РХ </v>
      </c>
    </row>
    <row r="15" spans="1:8" ht="12" customHeight="1">
      <c r="A15" s="176"/>
      <c r="B15" s="177"/>
      <c r="C15" s="179"/>
      <c r="D15" s="165"/>
      <c r="E15" s="163"/>
      <c r="F15" s="153"/>
      <c r="G15" s="181"/>
      <c r="H15" s="174"/>
    </row>
    <row r="16" spans="1:8" ht="12" customHeight="1">
      <c r="A16" s="176" t="s">
        <v>32</v>
      </c>
      <c r="B16" s="177">
        <v>14</v>
      </c>
      <c r="C16" s="178" t="str">
        <f>VLOOKUP(B16,'пр.взв.'!B7:H70,2,FALSE)</f>
        <v>Шикалов Юрий Александрович</v>
      </c>
      <c r="D16" s="164" t="str">
        <f>VLOOKUP(B16,'пр.взв.'!B7:H70,3,FALSE)</f>
        <v>12.04.85 мс</v>
      </c>
      <c r="E16" s="162" t="str">
        <f>VLOOKUP(B16,'пр.взв.'!B1:H80,4,FALSE)</f>
        <v>МОС</v>
      </c>
      <c r="F16" s="154" t="str">
        <f>VLOOKUP(B16,'пр.взв.'!B7:H70,5,FALSE)</f>
        <v>г. Москва Д</v>
      </c>
      <c r="G16" s="164" t="str">
        <f>VLOOKUP(B16,'пр.взв.'!B7:H70,6,FALSE)</f>
        <v>000352</v>
      </c>
      <c r="H16" s="173" t="str">
        <f>VLOOKUP(B16,'пр.взв.'!B7:H70,7,FALSE)</f>
        <v>Кабанов Д.Б Сальников В.В</v>
      </c>
    </row>
    <row r="17" spans="1:8" ht="12" customHeight="1">
      <c r="A17" s="176"/>
      <c r="B17" s="177"/>
      <c r="C17" s="179"/>
      <c r="D17" s="165"/>
      <c r="E17" s="163"/>
      <c r="F17" s="153"/>
      <c r="G17" s="165"/>
      <c r="H17" s="174"/>
    </row>
    <row r="18" spans="1:8" ht="12" customHeight="1">
      <c r="A18" s="176" t="s">
        <v>220</v>
      </c>
      <c r="B18" s="177">
        <v>23</v>
      </c>
      <c r="C18" s="178" t="str">
        <f>VLOOKUP(B18,'пр.взв.'!B7:H70,2,FALSE)</f>
        <v>Ренев Дмитрий Сергеевич</v>
      </c>
      <c r="D18" s="164" t="str">
        <f>VLOOKUP(B18,'пр.взв.'!B7:H70,3,FALSE)</f>
        <v>25.05.87 мс</v>
      </c>
      <c r="E18" s="162" t="str">
        <f>VLOOKUP(B18,'пр.взв.'!B1:H82,4,FALSE)</f>
        <v>ПФО</v>
      </c>
      <c r="F18" s="154" t="str">
        <f>VLOOKUP(B18,'пр.взв.'!B7:H70,5,FALSE)</f>
        <v>Пермский Пермь  Д</v>
      </c>
      <c r="G18" s="180">
        <f>VLOOKUP(B18,'пр.взв.'!B7:H70,6,FALSE)</f>
        <v>0</v>
      </c>
      <c r="H18" s="173" t="str">
        <f>VLOOKUP(B18,'пр.взв.'!B7:H70,7,FALSE)</f>
        <v>Оборин ЮМ</v>
      </c>
    </row>
    <row r="19" spans="1:8" ht="12" customHeight="1">
      <c r="A19" s="176"/>
      <c r="B19" s="177"/>
      <c r="C19" s="179"/>
      <c r="D19" s="165"/>
      <c r="E19" s="163"/>
      <c r="F19" s="153"/>
      <c r="G19" s="181"/>
      <c r="H19" s="174"/>
    </row>
    <row r="20" spans="1:8" ht="12" customHeight="1">
      <c r="A20" s="176" t="s">
        <v>220</v>
      </c>
      <c r="B20" s="177">
        <v>8</v>
      </c>
      <c r="C20" s="178" t="str">
        <f>VLOOKUP(B20,'пр.взв.'!B7:H70,2,FALSE)</f>
        <v>Гапанович Александр Александрович</v>
      </c>
      <c r="D20" s="164" t="str">
        <f>VLOOKUP(B20,'пр.взв.'!B7:H70,3,FALSE)</f>
        <v>22.05.89, МС</v>
      </c>
      <c r="E20" s="162" t="str">
        <f>VLOOKUP(B20,'пр.взв.'!B1:H84,4,FALSE)</f>
        <v>СФО</v>
      </c>
      <c r="F20" s="154" t="str">
        <f>VLOOKUP(B20,'пр.взв.'!B7:H70,5,FALSE)</f>
        <v>  Красноряский, Красноярск</v>
      </c>
      <c r="G20" s="164" t="str">
        <f>VLOOKUP(B20,'пр.взв.'!B7:H70,6,FALSE)</f>
        <v>009112024</v>
      </c>
      <c r="H20" s="173" t="str">
        <f>VLOOKUP(B20,'пр.взв.'!B7:H70,7,FALSE)</f>
        <v>Калентьев В.И.</v>
      </c>
    </row>
    <row r="21" spans="1:8" ht="12" customHeight="1">
      <c r="A21" s="176"/>
      <c r="B21" s="177"/>
      <c r="C21" s="179"/>
      <c r="D21" s="165"/>
      <c r="E21" s="163"/>
      <c r="F21" s="153"/>
      <c r="G21" s="165"/>
      <c r="H21" s="174"/>
    </row>
    <row r="22" spans="1:8" ht="12" customHeight="1">
      <c r="A22" s="176" t="s">
        <v>221</v>
      </c>
      <c r="B22" s="177">
        <v>25</v>
      </c>
      <c r="C22" s="178" t="str">
        <f>VLOOKUP(B22,'пр.взв.'!B7:H70,2,FALSE)</f>
        <v>Байменов Максим Сергеевич</v>
      </c>
      <c r="D22" s="164" t="str">
        <f>VLOOKUP(B22,'пр.взв.'!B7:H70,3,FALSE)</f>
        <v>26.04.90 мс</v>
      </c>
      <c r="E22" s="162" t="str">
        <f>VLOOKUP(B22,'пр.взв.'!B3:H86,4,FALSE)</f>
        <v>СФО</v>
      </c>
      <c r="F22" s="154" t="str">
        <f>VLOOKUP(B22,'пр.взв.'!B7:H70,5,FALSE)</f>
        <v>Кемеровская Новокузнецк Д</v>
      </c>
      <c r="G22" s="164" t="str">
        <f>VLOOKUP(B22,'пр.взв.'!B7:H70,6,FALSE)</f>
        <v>008793.</v>
      </c>
      <c r="H22" s="173" t="str">
        <f>VLOOKUP(B22,'пр.взв.'!B7:H70,7,FALSE)</f>
        <v>Параскивопуло ИА, Белашев А</v>
      </c>
    </row>
    <row r="23" spans="1:8" ht="12" customHeight="1">
      <c r="A23" s="176"/>
      <c r="B23" s="177"/>
      <c r="C23" s="179"/>
      <c r="D23" s="165"/>
      <c r="E23" s="163"/>
      <c r="F23" s="153"/>
      <c r="G23" s="165"/>
      <c r="H23" s="174"/>
    </row>
    <row r="24" spans="1:8" ht="12" customHeight="1">
      <c r="A24" s="176" t="s">
        <v>221</v>
      </c>
      <c r="B24" s="177">
        <v>11</v>
      </c>
      <c r="C24" s="178" t="str">
        <f>VLOOKUP(B24,'пр.взв.'!B7:H70,2,FALSE)</f>
        <v>Лондарев Владимир Александрович</v>
      </c>
      <c r="D24" s="164" t="str">
        <f>VLOOKUP(B24,'пр.взв.'!B7:H70,3,FALSE)</f>
        <v>16.03.93 кмс</v>
      </c>
      <c r="E24" s="162" t="str">
        <f>VLOOKUP(B24,'пр.взв.'!B5:H88,4,FALSE)</f>
        <v>ДВФ0</v>
      </c>
      <c r="F24" s="154" t="str">
        <f>VLOOKUP(B24,'пр.взв.'!B7:H70,5,FALSE)</f>
        <v>Хабаровский Хабаровск Д</v>
      </c>
      <c r="G24" s="164" t="str">
        <f>VLOOKUP(B24,'пр.взв.'!B7:H70,6,FALSE)</f>
        <v>015443041</v>
      </c>
      <c r="H24" s="173" t="str">
        <f>VLOOKUP(B24,'пр.взв.'!B7:H70,7,FALSE)</f>
        <v>Шилакин БВ</v>
      </c>
    </row>
    <row r="25" spans="1:8" ht="12" customHeight="1">
      <c r="A25" s="176"/>
      <c r="B25" s="177"/>
      <c r="C25" s="179"/>
      <c r="D25" s="165"/>
      <c r="E25" s="163"/>
      <c r="F25" s="153"/>
      <c r="G25" s="165"/>
      <c r="H25" s="174"/>
    </row>
    <row r="26" spans="1:8" ht="12" customHeight="1">
      <c r="A26" s="176" t="s">
        <v>221</v>
      </c>
      <c r="B26" s="177">
        <v>26</v>
      </c>
      <c r="C26" s="178" t="str">
        <f>VLOOKUP(B26,'пр.взв.'!B7:H70,2,FALSE)</f>
        <v>Зеленяк Дмитрий Сергеевич</v>
      </c>
      <c r="D26" s="164" t="str">
        <f>VLOOKUP(B26,'пр.взв.'!B7:H70,3,FALSE)</f>
        <v>15.02.84 мс</v>
      </c>
      <c r="E26" s="162" t="str">
        <f>VLOOKUP(B26,'пр.взв.'!B2:H90,4,FALSE)</f>
        <v>УФО</v>
      </c>
      <c r="F26" s="154" t="str">
        <f>VLOOKUP(B26,'пр.взв.'!B7:H70,5,FALSE)</f>
        <v>Свердловская В.Пышма ПР</v>
      </c>
      <c r="G26" s="164" t="str">
        <f>VLOOKUP(B26,'пр.взв.'!B7:H70,6,FALSE)</f>
        <v>001447</v>
      </c>
      <c r="H26" s="173" t="str">
        <f>VLOOKUP(B26,'пр.взв.'!B7:H70,7,FALSE)</f>
        <v>Стенников ВГ Мельников АН</v>
      </c>
    </row>
    <row r="27" spans="1:8" ht="12" customHeight="1">
      <c r="A27" s="176"/>
      <c r="B27" s="177"/>
      <c r="C27" s="179"/>
      <c r="D27" s="165"/>
      <c r="E27" s="163"/>
      <c r="F27" s="153"/>
      <c r="G27" s="165"/>
      <c r="H27" s="174"/>
    </row>
    <row r="28" spans="1:8" ht="12" customHeight="1">
      <c r="A28" s="176" t="s">
        <v>221</v>
      </c>
      <c r="B28" s="177">
        <v>28</v>
      </c>
      <c r="C28" s="178" t="str">
        <f>VLOOKUP(B28,'пр.взв.'!B7:H70,2,FALSE)</f>
        <v>Шульга Виталий Викторович</v>
      </c>
      <c r="D28" s="164" t="str">
        <f>VLOOKUP(B28,'пр.взв.'!B7:H70,3,FALSE)</f>
        <v>15.08.88 мс</v>
      </c>
      <c r="E28" s="162" t="str">
        <f>VLOOKUP(B28,'пр.взв.'!B2:H92,4,FALSE)</f>
        <v>УФО</v>
      </c>
      <c r="F28" s="154" t="str">
        <f>VLOOKUP(B28,'пр.взв.'!B7:H70,5,FALSE)</f>
        <v> ХМАО-Югра Радужный</v>
      </c>
      <c r="G28" s="180">
        <f>VLOOKUP(B28,'пр.взв.'!B7:H70,6,FALSE)</f>
        <v>0</v>
      </c>
      <c r="H28" s="173" t="str">
        <f>VLOOKUP(B28,'пр.взв.'!B7:H70,7,FALSE)</f>
        <v>Саркесян АА Петрова ОЮ</v>
      </c>
    </row>
    <row r="29" spans="1:8" ht="12" customHeight="1">
      <c r="A29" s="176"/>
      <c r="B29" s="177"/>
      <c r="C29" s="179"/>
      <c r="D29" s="165"/>
      <c r="E29" s="163"/>
      <c r="F29" s="153"/>
      <c r="G29" s="181"/>
      <c r="H29" s="174"/>
    </row>
    <row r="30" spans="1:8" ht="12" customHeight="1">
      <c r="A30" s="176" t="s">
        <v>222</v>
      </c>
      <c r="B30" s="177">
        <v>17</v>
      </c>
      <c r="C30" s="178" t="str">
        <f>VLOOKUP(B30,'пр.взв.'!B7:H70,2,FALSE)</f>
        <v>Румянцев Павел Владимирович</v>
      </c>
      <c r="D30" s="164" t="str">
        <f>VLOOKUP(B30,'пр.взв.'!B7:H70,3,FALSE)</f>
        <v>16.08.87, мсмк</v>
      </c>
      <c r="E30" s="162" t="str">
        <f>VLOOKUP(B30,'пр.взв.'!B1:H94,4,FALSE)</f>
        <v>ПФО</v>
      </c>
      <c r="F30" s="154" t="str">
        <f>VLOOKUP(B30,'пр.взв.'!B7:H70,5,FALSE)</f>
        <v>Нижегородская, Выкса ФСИН</v>
      </c>
      <c r="G30" s="164" t="str">
        <f>VLOOKUP(B30,'пр.взв.'!B7:H70,6,FALSE)</f>
        <v>001190.</v>
      </c>
      <c r="H30" s="173" t="str">
        <f>VLOOKUP(B30,'пр.взв.'!B7:H70,7,FALSE)</f>
        <v>Гордеев МА, Егрушов ВИ</v>
      </c>
    </row>
    <row r="31" spans="1:8" ht="12" customHeight="1">
      <c r="A31" s="176"/>
      <c r="B31" s="177"/>
      <c r="C31" s="179"/>
      <c r="D31" s="165"/>
      <c r="E31" s="163"/>
      <c r="F31" s="153"/>
      <c r="G31" s="165"/>
      <c r="H31" s="174"/>
    </row>
    <row r="32" spans="1:8" ht="12" customHeight="1">
      <c r="A32" s="176" t="s">
        <v>222</v>
      </c>
      <c r="B32" s="177">
        <v>19</v>
      </c>
      <c r="C32" s="178" t="str">
        <f>VLOOKUP(B32,'пр.взв.'!B7:H70,2,FALSE)</f>
        <v>Тихонов Евгений Александрович</v>
      </c>
      <c r="D32" s="164" t="str">
        <f>VLOOKUP(B32,'пр.взв.'!B7:H70,3,FALSE)</f>
        <v>04.11.87 мс</v>
      </c>
      <c r="E32" s="162" t="str">
        <f>VLOOKUP(B32,'пр.взв.'!B3:H96,4,FALSE)</f>
        <v>ПФО</v>
      </c>
      <c r="F32" s="154" t="str">
        <f>VLOOKUP(B32,'пр.взв.'!B7:H70,5,FALSE)</f>
        <v> Пензенская Пенза Д</v>
      </c>
      <c r="G32" s="164" t="str">
        <f>VLOOKUP(B32,'пр.взв.'!B7:H70,6,FALSE)</f>
        <v>001151</v>
      </c>
      <c r="H32" s="173" t="str">
        <f>VLOOKUP(B32,'пр.взв.'!B7:H70,7,FALSE)</f>
        <v>Можаров ОВ </v>
      </c>
    </row>
    <row r="33" spans="1:8" ht="12" customHeight="1">
      <c r="A33" s="176"/>
      <c r="B33" s="177"/>
      <c r="C33" s="179"/>
      <c r="D33" s="165"/>
      <c r="E33" s="163"/>
      <c r="F33" s="153"/>
      <c r="G33" s="165"/>
      <c r="H33" s="174"/>
    </row>
    <row r="34" spans="1:8" ht="12" customHeight="1">
      <c r="A34" s="176" t="s">
        <v>222</v>
      </c>
      <c r="B34" s="177">
        <v>6</v>
      </c>
      <c r="C34" s="178" t="str">
        <f>VLOOKUP(B34,'пр.взв.'!B7:H70,2,FALSE)</f>
        <v>Волков Игорь Олегович</v>
      </c>
      <c r="D34" s="164" t="str">
        <f>VLOOKUP(B34,'пр.взв.'!B7:H70,3,FALSE)</f>
        <v>30.09.85 мс</v>
      </c>
      <c r="E34" s="162" t="str">
        <f>VLOOKUP(B34,'пр.взв.'!B3:H98,4,FALSE)</f>
        <v>ЦФО</v>
      </c>
      <c r="F34" s="154" t="str">
        <f>VLOOKUP(B34,'пр.взв.'!B7:H70,5,FALSE)</f>
        <v>Рязанская Рязань ПР</v>
      </c>
      <c r="G34" s="180">
        <f>VLOOKUP(B34,'пр.взв.'!B7:H70,6,FALSE)</f>
        <v>0</v>
      </c>
      <c r="H34" s="173" t="str">
        <f>VLOOKUP(B34,'пр.взв.'!B7:H70,7,FALSE)</f>
        <v>Бушменков О.В., Ермаков О.В.</v>
      </c>
    </row>
    <row r="35" spans="1:8" ht="12" customHeight="1">
      <c r="A35" s="176"/>
      <c r="B35" s="177"/>
      <c r="C35" s="179"/>
      <c r="D35" s="165"/>
      <c r="E35" s="163"/>
      <c r="F35" s="153"/>
      <c r="G35" s="181"/>
      <c r="H35" s="174"/>
    </row>
    <row r="36" spans="1:8" ht="12" customHeight="1">
      <c r="A36" s="176" t="s">
        <v>222</v>
      </c>
      <c r="B36" s="177">
        <v>16</v>
      </c>
      <c r="C36" s="178" t="str">
        <f>VLOOKUP(B36,'пр.взв.'!B7:H70,2,FALSE)</f>
        <v>Иванов Анатолий Викторович</v>
      </c>
      <c r="D36" s="164" t="str">
        <f>VLOOKUP(B36,'пр.взв.'!B7:H70,3,FALSE)</f>
        <v>05.02.87 мс</v>
      </c>
      <c r="E36" s="162" t="str">
        <f>VLOOKUP(B36,'пр.взв.'!B3:H100,4,FALSE)</f>
        <v>УФО</v>
      </c>
      <c r="F36" s="154" t="str">
        <f>VLOOKUP(B36,'пр.взв.'!B7:H70,5,FALSE)</f>
        <v>Курганская Курган МС</v>
      </c>
      <c r="G36" s="180">
        <f>VLOOKUP(B36,'пр.взв.'!B7:H70,6,FALSE)</f>
        <v>0</v>
      </c>
      <c r="H36" s="173" t="str">
        <f>VLOOKUP(B36,'пр.взв.'!B7:H70,7,FALSE)</f>
        <v>Евтодеев ВФ</v>
      </c>
    </row>
    <row r="37" spans="1:8" ht="12" customHeight="1">
      <c r="A37" s="176"/>
      <c r="B37" s="177"/>
      <c r="C37" s="179"/>
      <c r="D37" s="165"/>
      <c r="E37" s="163"/>
      <c r="F37" s="153"/>
      <c r="G37" s="181"/>
      <c r="H37" s="174"/>
    </row>
    <row r="38" spans="1:8" ht="12" customHeight="1">
      <c r="A38" s="176" t="s">
        <v>223</v>
      </c>
      <c r="B38" s="177">
        <v>13</v>
      </c>
      <c r="C38" s="178" t="str">
        <f>VLOOKUP(B38,'пр.взв.'!B7:H70,2,FALSE)</f>
        <v>Шафигуллин Динар Равилевич</v>
      </c>
      <c r="D38" s="164" t="str">
        <f>VLOOKUP(B38,'пр.взв.'!B7:H70,3,FALSE)</f>
        <v>12.12.90 мс</v>
      </c>
      <c r="E38" s="162" t="str">
        <f>VLOOKUP(B38,'пр.взв.'!B3:H102,4,FALSE)</f>
        <v>ЦФО</v>
      </c>
      <c r="F38" s="154" t="str">
        <f>VLOOKUP(B38,'пр.взв.'!B7:H70,5,FALSE)</f>
        <v>Рязанская Рязань ПР</v>
      </c>
      <c r="G38" s="164" t="str">
        <f>VLOOKUP(B38,'пр.взв.'!B7:H70,6,FALSE)</f>
        <v>001697016</v>
      </c>
      <c r="H38" s="173" t="str">
        <f>VLOOKUP(B38,'пр.взв.'!B7:H70,7,FALSE)</f>
        <v>Файзилин РГ, Фофанов КН</v>
      </c>
    </row>
    <row r="39" spans="1:8" ht="12" customHeight="1">
      <c r="A39" s="176"/>
      <c r="B39" s="177"/>
      <c r="C39" s="179"/>
      <c r="D39" s="165"/>
      <c r="E39" s="163"/>
      <c r="F39" s="153"/>
      <c r="G39" s="165"/>
      <c r="H39" s="174"/>
    </row>
    <row r="40" spans="1:8" ht="12" customHeight="1">
      <c r="A40" s="176" t="s">
        <v>223</v>
      </c>
      <c r="B40" s="177">
        <v>15</v>
      </c>
      <c r="C40" s="178" t="str">
        <f>VLOOKUP(B40,'пр.взв.'!B7:H70,2,FALSE)</f>
        <v>Говядин Сергей Сергеевич</v>
      </c>
      <c r="D40" s="164" t="str">
        <f>VLOOKUP(B40,'пр.взв.'!B7:H70,3,FALSE)</f>
        <v>15.02.91 мс</v>
      </c>
      <c r="E40" s="162" t="str">
        <f>VLOOKUP(B40,'пр.взв.'!B1:H104,4,FALSE)</f>
        <v>ЦФО</v>
      </c>
      <c r="F40" s="154" t="str">
        <f>VLOOKUP(B40,'пр.взв.'!B7:H70,5,FALSE)</f>
        <v>Брянская Брянск Д</v>
      </c>
      <c r="G40" s="164" t="str">
        <f>VLOOKUP(B40,'пр.взв.'!B7:H70,6,FALSE)</f>
        <v>003880</v>
      </c>
      <c r="H40" s="173" t="str">
        <f>VLOOKUP(B40,'пр.взв.'!B7:H70,7,FALSE)</f>
        <v>Терешок АА Косарев И</v>
      </c>
    </row>
    <row r="41" spans="1:8" ht="12" customHeight="1">
      <c r="A41" s="176"/>
      <c r="B41" s="177"/>
      <c r="C41" s="179"/>
      <c r="D41" s="165"/>
      <c r="E41" s="163"/>
      <c r="F41" s="153"/>
      <c r="G41" s="165"/>
      <c r="H41" s="174"/>
    </row>
    <row r="42" spans="1:8" ht="12" customHeight="1">
      <c r="A42" s="176" t="s">
        <v>223</v>
      </c>
      <c r="B42" s="177">
        <v>2</v>
      </c>
      <c r="C42" s="178" t="str">
        <f>VLOOKUP(B42,'пр.взв.'!B7:H70,2,FALSE)</f>
        <v>Вакаев Шейх-Магомед Ширваниевич</v>
      </c>
      <c r="D42" s="164" t="str">
        <f>VLOOKUP(B42,'пр.взв.'!B7:H70,3,FALSE)</f>
        <v>30.10.87 мсмк</v>
      </c>
      <c r="E42" s="162" t="str">
        <f>VLOOKUP(B42,'пр.взв.'!B3:H106,4,FALSE)</f>
        <v>СКФО</v>
      </c>
      <c r="F42" s="154" t="str">
        <f>VLOOKUP(B42,'пр.взв.'!B7:H70,5,FALSE)</f>
        <v>Чеченская  Аргун Д</v>
      </c>
      <c r="G42" s="164" t="str">
        <f>VLOOKUP(B42,'пр.взв.'!B7:H70,6,FALSE)</f>
        <v>001208</v>
      </c>
      <c r="H42" s="173" t="str">
        <f>VLOOKUP(B42,'пр.взв.'!B7:H70,7,FALSE)</f>
        <v>Аюбов ИЗ</v>
      </c>
    </row>
    <row r="43" spans="1:8" ht="12" customHeight="1">
      <c r="A43" s="176"/>
      <c r="B43" s="177"/>
      <c r="C43" s="179"/>
      <c r="D43" s="165"/>
      <c r="E43" s="163"/>
      <c r="F43" s="153"/>
      <c r="G43" s="165"/>
      <c r="H43" s="174"/>
    </row>
    <row r="44" spans="1:8" ht="12" customHeight="1">
      <c r="A44" s="176" t="s">
        <v>223</v>
      </c>
      <c r="B44" s="177">
        <v>4</v>
      </c>
      <c r="C44" s="178" t="str">
        <f>VLOOKUP(B44,'пр.взв.'!B7:H70,2,FALSE)</f>
        <v>Росляков Александр Владимирович</v>
      </c>
      <c r="D44" s="164" t="str">
        <f>VLOOKUP(B44,'пр.взв.'!B7:H70,3,FALSE)</f>
        <v>11.02.91 мс</v>
      </c>
      <c r="E44" s="162" t="str">
        <f>VLOOKUP(B44,'пр.взв.'!B5:H108,4,FALSE)</f>
        <v>МОС</v>
      </c>
      <c r="F44" s="154" t="str">
        <f>VLOOKUP(B44,'пр.взв.'!B7:H70,5,FALSE)</f>
        <v>г. Москва Д</v>
      </c>
      <c r="G44" s="164" t="str">
        <f>VLOOKUP(B44,'пр.взв.'!B7:H70,6,FALSE)</f>
        <v>003078</v>
      </c>
      <c r="H44" s="173" t="str">
        <f>VLOOKUP(B44,'пр.взв.'!B7:H70,7,FALSE)</f>
        <v>Конин В.И  Богомолов В.А</v>
      </c>
    </row>
    <row r="45" spans="1:8" ht="12" customHeight="1">
      <c r="A45" s="176"/>
      <c r="B45" s="177"/>
      <c r="C45" s="179"/>
      <c r="D45" s="165"/>
      <c r="E45" s="163"/>
      <c r="F45" s="153"/>
      <c r="G45" s="165"/>
      <c r="H45" s="174"/>
    </row>
    <row r="46" spans="1:8" ht="12" customHeight="1">
      <c r="A46" s="176" t="s">
        <v>224</v>
      </c>
      <c r="B46" s="177">
        <v>9</v>
      </c>
      <c r="C46" s="178" t="str">
        <f>VLOOKUP(B46,'пр.взв.'!B7:H70,2,FALSE)</f>
        <v>Марухно Виктор Иванович</v>
      </c>
      <c r="D46" s="164" t="str">
        <f>VLOOKUP(B46,'пр.взв.'!B7:H70,3,FALSE)</f>
        <v>05.08.91 кмс</v>
      </c>
      <c r="E46" s="162" t="str">
        <f>VLOOKUP(B46,'пр.взв.'!B4:H110,4,FALSE)</f>
        <v>СПБ</v>
      </c>
      <c r="F46" s="154" t="str">
        <f>VLOOKUP(B46,'пр.взв.'!B7:H70,5,FALSE)</f>
        <v>С-Петербург МО</v>
      </c>
      <c r="G46" s="180">
        <f>VLOOKUP(B46,'пр.взв.'!B7:H70,6,FALSE)</f>
        <v>0</v>
      </c>
      <c r="H46" s="173" t="str">
        <f>VLOOKUP(B46,'пр.взв.'!B7:H70,7,FALSE)</f>
        <v>Архипов АП</v>
      </c>
    </row>
    <row r="47" spans="1:8" ht="12" customHeight="1">
      <c r="A47" s="176"/>
      <c r="B47" s="177"/>
      <c r="C47" s="179"/>
      <c r="D47" s="165"/>
      <c r="E47" s="163"/>
      <c r="F47" s="153"/>
      <c r="G47" s="181"/>
      <c r="H47" s="174"/>
    </row>
    <row r="48" spans="1:8" ht="12" customHeight="1">
      <c r="A48" s="176" t="s">
        <v>224</v>
      </c>
      <c r="B48" s="177">
        <v>5</v>
      </c>
      <c r="C48" s="178" t="str">
        <f>VLOOKUP(B48,'пр.взв.'!B7:H70,2,FALSE)</f>
        <v>Евстифеев Михаил Александрович</v>
      </c>
      <c r="D48" s="164" t="str">
        <f>VLOOKUP(B48,'пр.взв.'!B7:H70,3,FALSE)</f>
        <v>24.06.91 мс</v>
      </c>
      <c r="E48" s="162" t="str">
        <f>VLOOKUP(B48,'пр.взв.'!B4:H112,4,FALSE)</f>
        <v>ЦФО</v>
      </c>
      <c r="F48" s="154" t="str">
        <f>VLOOKUP(B48,'пр.взв.'!B7:H70,5,FALSE)</f>
        <v>Владимирская Владимир Д</v>
      </c>
      <c r="G48" s="180">
        <f>VLOOKUP(B48,'пр.взв.'!B7:H70,6,FALSE)</f>
        <v>0</v>
      </c>
      <c r="H48" s="173" t="str">
        <f>VLOOKUP(B48,'пр.взв.'!B7:H70,7,FALSE)</f>
        <v>Анисимов АВ</v>
      </c>
    </row>
    <row r="49" spans="1:8" ht="12" customHeight="1">
      <c r="A49" s="176"/>
      <c r="B49" s="177"/>
      <c r="C49" s="179"/>
      <c r="D49" s="165"/>
      <c r="E49" s="163"/>
      <c r="F49" s="153"/>
      <c r="G49" s="181"/>
      <c r="H49" s="174"/>
    </row>
    <row r="50" spans="1:8" ht="12" customHeight="1">
      <c r="A50" s="176" t="s">
        <v>224</v>
      </c>
      <c r="B50" s="177">
        <v>29</v>
      </c>
      <c r="C50" s="178" t="str">
        <f>VLOOKUP(B50,'пр.взв.'!B7:H70,2,FALSE)</f>
        <v>Калашаов Арамбий Бачмизщович</v>
      </c>
      <c r="D50" s="164" t="str">
        <f>VLOOKUP(B50,'пр.взв.'!B7:H70,3,FALSE)</f>
        <v>20.12.82 мс</v>
      </c>
      <c r="E50" s="162" t="str">
        <f>VLOOKUP(B50,'пр.взв.'!B5:H114,4,FALSE)</f>
        <v>ЮФО </v>
      </c>
      <c r="F50" s="154" t="str">
        <f>VLOOKUP(B50,'пр.взв.'!B7:H70,5,FALSE)</f>
        <v>Краснодарский Курганинск Д</v>
      </c>
      <c r="G50" s="180">
        <f>VLOOKUP(B50,'пр.взв.'!B7:H70,6,FALSE)</f>
        <v>0</v>
      </c>
      <c r="H50" s="173" t="str">
        <f>VLOOKUP(B50,'пр.взв.'!B7:H70,7,FALSE)</f>
        <v>Нефедов НИ</v>
      </c>
    </row>
    <row r="51" spans="1:8" ht="12" customHeight="1">
      <c r="A51" s="176"/>
      <c r="B51" s="177"/>
      <c r="C51" s="179"/>
      <c r="D51" s="165"/>
      <c r="E51" s="163"/>
      <c r="F51" s="153"/>
      <c r="G51" s="181"/>
      <c r="H51" s="174"/>
    </row>
    <row r="52" spans="1:8" ht="12" customHeight="1">
      <c r="A52" s="176" t="s">
        <v>224</v>
      </c>
      <c r="B52" s="177">
        <v>3</v>
      </c>
      <c r="C52" s="178" t="str">
        <f>VLOOKUP(B52,'пр.взв.'!B7:H70,2,FALSE)</f>
        <v>Горбаль Александр Михайлович</v>
      </c>
      <c r="D52" s="164" t="str">
        <f>VLOOKUP(B52,'пр.взв.'!B7:H70,3,FALSE)</f>
        <v>10.04.91 мс</v>
      </c>
      <c r="E52" s="162" t="str">
        <f>VLOOKUP(B52,'пр.взв.'!B5:H116,4,FALSE)</f>
        <v>УФО</v>
      </c>
      <c r="F52" s="154" t="str">
        <f>VLOOKUP(B52,'пр.взв.'!B7:H70,5,FALSE)</f>
        <v>Курганская Курган МС</v>
      </c>
      <c r="G52" s="180">
        <f>VLOOKUP(B52,'пр.взв.'!B7:H70,6,FALSE)</f>
        <v>0</v>
      </c>
      <c r="H52" s="173" t="str">
        <f>VLOOKUP(B52,'пр.взв.'!B7:H70,7,FALSE)</f>
        <v>Стенников М.Г., Бородин О.Б.</v>
      </c>
    </row>
    <row r="53" spans="1:8" ht="12" customHeight="1">
      <c r="A53" s="176"/>
      <c r="B53" s="177"/>
      <c r="C53" s="179"/>
      <c r="D53" s="165"/>
      <c r="E53" s="163"/>
      <c r="F53" s="153"/>
      <c r="G53" s="181"/>
      <c r="H53" s="174"/>
    </row>
    <row r="54" spans="1:8" ht="12" customHeight="1">
      <c r="A54" s="176" t="s">
        <v>224</v>
      </c>
      <c r="B54" s="177">
        <v>7</v>
      </c>
      <c r="C54" s="178" t="str">
        <f>VLOOKUP(B54,'пр.взв.'!B7:H70,2,FALSE)</f>
        <v>Баялиев Мовладий Хусеевич</v>
      </c>
      <c r="D54" s="164" t="str">
        <f>VLOOKUP(B54,'пр.взв.'!B7:H70,3,FALSE)</f>
        <v>06.04.84 мсмк</v>
      </c>
      <c r="E54" s="162" t="str">
        <f>VLOOKUP(B54,'пр.взв.'!B5:H118,4,FALSE)</f>
        <v>СКФО</v>
      </c>
      <c r="F54" s="154" t="str">
        <f>VLOOKUP(B54,'пр.взв.'!B7:H70,5,FALSE)</f>
        <v>Чеченская Грозный Д</v>
      </c>
      <c r="G54" s="164" t="str">
        <f>VLOOKUP(B54,'пр.взв.'!B7:H70,6,FALSE)</f>
        <v>000311</v>
      </c>
      <c r="H54" s="173" t="str">
        <f>VLOOKUP(B54,'пр.взв.'!B7:H70,7,FALSE)</f>
        <v>Аюбов ИЗ</v>
      </c>
    </row>
    <row r="55" spans="1:8" ht="12" customHeight="1">
      <c r="A55" s="176"/>
      <c r="B55" s="177"/>
      <c r="C55" s="179"/>
      <c r="D55" s="165"/>
      <c r="E55" s="163"/>
      <c r="F55" s="153"/>
      <c r="G55" s="165"/>
      <c r="H55" s="174"/>
    </row>
    <row r="56" spans="1:8" ht="12" customHeight="1">
      <c r="A56" s="176" t="s">
        <v>224</v>
      </c>
      <c r="B56" s="177">
        <v>18</v>
      </c>
      <c r="C56" s="178" t="str">
        <f>VLOOKUP(B56,'пр.взв.'!B7:H70,2,FALSE)</f>
        <v>Котов Сергей Васильевич</v>
      </c>
      <c r="D56" s="164" t="str">
        <f>VLOOKUP(B56,'пр.взв.'!B7:H70,3,FALSE)</f>
        <v>30.11.90 мс</v>
      </c>
      <c r="E56" s="162" t="str">
        <f>VLOOKUP(B56,'пр.взв.'!B5:H120,4,FALSE)</f>
        <v>СФО</v>
      </c>
      <c r="F56" s="154" t="str">
        <f>VLOOKUP(B56,'пр.взв.'!B7:H70,5,FALSE)</f>
        <v>Кемеровская Новокузнецк Д</v>
      </c>
      <c r="G56" s="180">
        <f>VLOOKUP(B56,'пр.взв.'!B7:H70,6,FALSE)</f>
        <v>0</v>
      </c>
      <c r="H56" s="173" t="str">
        <f>VLOOKUP(B56,'пр.взв.'!B7:H70,7,FALSE)</f>
        <v>Параскивопуло ИА, Белашев А</v>
      </c>
    </row>
    <row r="57" spans="1:8" ht="12" customHeight="1">
      <c r="A57" s="176"/>
      <c r="B57" s="177"/>
      <c r="C57" s="179"/>
      <c r="D57" s="165"/>
      <c r="E57" s="163"/>
      <c r="F57" s="153"/>
      <c r="G57" s="181"/>
      <c r="H57" s="174"/>
    </row>
    <row r="58" spans="1:8" ht="12" customHeight="1">
      <c r="A58" s="176" t="s">
        <v>224</v>
      </c>
      <c r="B58" s="177">
        <v>10</v>
      </c>
      <c r="C58" s="178" t="str">
        <f>VLOOKUP(B58,'пр.взв.'!B7:H70,2,FALSE)</f>
        <v>Григорян Арам Арайикович</v>
      </c>
      <c r="D58" s="164" t="str">
        <f>VLOOKUP(B58,'пр.взв.'!B7:H70,3,FALSE)</f>
        <v>03.02.90 мс</v>
      </c>
      <c r="E58" s="162" t="str">
        <f>VLOOKUP(B58,'пр.взв.'!B5:H122,4,FALSE)</f>
        <v>ЦФО</v>
      </c>
      <c r="F58" s="154" t="str">
        <f>VLOOKUP(B58,'пр.взв.'!B7:H70,5,FALSE)</f>
        <v>Тульская Тула Д</v>
      </c>
      <c r="G58" s="180">
        <f>VLOOKUP(B58,'пр.взв.'!B7:H70,6,FALSE)</f>
        <v>0</v>
      </c>
      <c r="H58" s="173" t="str">
        <f>VLOOKUP(B58,'пр.взв.'!B7:H70,7,FALSE)</f>
        <v>Самборский СВ Двоеглазов ПВ</v>
      </c>
    </row>
    <row r="59" spans="1:8" ht="12" customHeight="1">
      <c r="A59" s="176"/>
      <c r="B59" s="177"/>
      <c r="C59" s="179"/>
      <c r="D59" s="165"/>
      <c r="E59" s="163"/>
      <c r="F59" s="153"/>
      <c r="G59" s="181"/>
      <c r="H59" s="174"/>
    </row>
    <row r="60" spans="1:8" ht="12" customHeight="1">
      <c r="A60" s="176" t="s">
        <v>224</v>
      </c>
      <c r="B60" s="177">
        <v>20</v>
      </c>
      <c r="C60" s="178" t="str">
        <f>VLOOKUP(B60,'пр.взв.'!B7:H70,2,FALSE)</f>
        <v>Спасенников Олег Сергеевич</v>
      </c>
      <c r="D60" s="164" t="str">
        <f>VLOOKUP(B60,'пр.взв.'!B7:H70,3,FALSE)</f>
        <v>22.07.87 мс</v>
      </c>
      <c r="E60" s="162" t="str">
        <f>VLOOKUP(B60,'пр.взв.'!B1:H124,4,FALSE)</f>
        <v>ДВФ0</v>
      </c>
      <c r="F60" s="154" t="str">
        <f>VLOOKUP(B60,'пр.взв.'!B7:H70,5,FALSE)</f>
        <v>Приморский Владивосток МО</v>
      </c>
      <c r="G60" s="164" t="str">
        <f>VLOOKUP(B60,'пр.взв.'!B7:H70,6,FALSE)</f>
        <v>001201</v>
      </c>
      <c r="H60" s="173" t="str">
        <f>VLOOKUP(B60,'пр.взв.'!B7:H70,7,FALSE)</f>
        <v>Сорванов ВА   Свиягина СЛ</v>
      </c>
    </row>
    <row r="61" spans="1:8" ht="12" customHeight="1">
      <c r="A61" s="176"/>
      <c r="B61" s="177"/>
      <c r="C61" s="179"/>
      <c r="D61" s="165"/>
      <c r="E61" s="163"/>
      <c r="F61" s="153"/>
      <c r="G61" s="165"/>
      <c r="H61" s="174"/>
    </row>
    <row r="62" spans="1:8" ht="12" customHeight="1">
      <c r="A62" s="176" t="s">
        <v>224</v>
      </c>
      <c r="B62" s="177">
        <v>12</v>
      </c>
      <c r="C62" s="178" t="str">
        <f>VLOOKUP(B62,'пр.взв.'!B7:H70,2,FALSE)</f>
        <v>Осипенко Виктор Иванович</v>
      </c>
      <c r="D62" s="164" t="str">
        <f>VLOOKUP(B62,'пр.взв.'!B7:H70,3,FALSE)</f>
        <v>08.01.91 мс</v>
      </c>
      <c r="E62" s="162" t="str">
        <f>VLOOKUP(B62,'пр.взв.'!B3:H126,4,FALSE)</f>
        <v>ЦФО</v>
      </c>
      <c r="F62" s="154" t="str">
        <f>VLOOKUP(B62,'пр.взв.'!B7:H70,5,FALSE)</f>
        <v>Брянская Брянск ВС</v>
      </c>
      <c r="G62" s="164" t="str">
        <f>VLOOKUP(B62,'пр.взв.'!B7:H70,6,FALSE)</f>
        <v>0151130</v>
      </c>
      <c r="H62" s="173" t="str">
        <f>VLOOKUP(B62,'пр.взв.'!B7:H70,7,FALSE)</f>
        <v>Портнов СВ Зубов РП </v>
      </c>
    </row>
    <row r="63" spans="1:8" ht="12" customHeight="1" thickBot="1">
      <c r="A63" s="199"/>
      <c r="B63" s="200"/>
      <c r="C63" s="201"/>
      <c r="D63" s="202"/>
      <c r="E63" s="155"/>
      <c r="F63" s="207"/>
      <c r="G63" s="202"/>
      <c r="H63" s="206"/>
    </row>
    <row r="64" spans="1:8" ht="11.25" customHeight="1" hidden="1">
      <c r="A64" s="203" t="s">
        <v>52</v>
      </c>
      <c r="B64" s="183"/>
      <c r="C64" s="184" t="e">
        <f>VLOOKUP(B64,'пр.взв.'!B7:H70,2,FALSE)</f>
        <v>#N/A</v>
      </c>
      <c r="D64" s="205" t="e">
        <f>VLOOKUP(B64,'пр.взв.'!B7:H70,3,FALSE)</f>
        <v>#N/A</v>
      </c>
      <c r="E64" s="156" t="e">
        <f>VLOOKUP(B64,'пр.взв.'!B5:H128,4,FALSE)</f>
        <v>#N/A</v>
      </c>
      <c r="F64" s="193" t="e">
        <f>VLOOKUP(B64,'пр.взв.'!B7:H70,5,FALSE)</f>
        <v>#N/A</v>
      </c>
      <c r="G64" s="205" t="e">
        <f>VLOOKUP(B64,'пр.взв.'!B7:H70,6,FALSE)</f>
        <v>#N/A</v>
      </c>
      <c r="H64" s="184" t="e">
        <f>VLOOKUP(B64,'пр.взв.'!B7:H70,7,FALSE)</f>
        <v>#N/A</v>
      </c>
    </row>
    <row r="65" spans="1:8" ht="11.25" customHeight="1" hidden="1">
      <c r="A65" s="204"/>
      <c r="B65" s="177"/>
      <c r="C65" s="179"/>
      <c r="D65" s="165"/>
      <c r="E65" s="163"/>
      <c r="F65" s="153"/>
      <c r="G65" s="165"/>
      <c r="H65" s="179"/>
    </row>
    <row r="66" spans="1:8" ht="11.25" customHeight="1" hidden="1">
      <c r="A66" s="204" t="s">
        <v>53</v>
      </c>
      <c r="B66" s="177"/>
      <c r="C66" s="178" t="e">
        <f>VLOOKUP(B66,'пр.взв.'!B7:H70,2,FALSE)</f>
        <v>#N/A</v>
      </c>
      <c r="D66" s="164" t="e">
        <f>VLOOKUP(B66,'пр.взв.'!B7:H70,3,FALSE)</f>
        <v>#N/A</v>
      </c>
      <c r="E66" s="162" t="e">
        <f>VLOOKUP(B66,'пр.взв.'!B6:H130,4,FALSE)</f>
        <v>#N/A</v>
      </c>
      <c r="F66" s="154" t="e">
        <f>VLOOKUP(B66,'пр.взв.'!B7:H70,5,FALSE)</f>
        <v>#N/A</v>
      </c>
      <c r="G66" s="164" t="e">
        <f>VLOOKUP(B66,'пр.взв.'!B7:H70,6,FALSE)</f>
        <v>#N/A</v>
      </c>
      <c r="H66" s="178" t="e">
        <f>VLOOKUP(B66,'пр.взв.'!B7:H70,7,FALSE)</f>
        <v>#N/A</v>
      </c>
    </row>
    <row r="67" spans="1:8" ht="11.25" customHeight="1" hidden="1">
      <c r="A67" s="204"/>
      <c r="B67" s="177"/>
      <c r="C67" s="179"/>
      <c r="D67" s="165"/>
      <c r="E67" s="163"/>
      <c r="F67" s="153"/>
      <c r="G67" s="165"/>
      <c r="H67" s="179"/>
    </row>
    <row r="68" spans="1:8" ht="11.25" customHeight="1" hidden="1">
      <c r="A68" s="204" t="s">
        <v>54</v>
      </c>
      <c r="B68" s="177"/>
      <c r="C68" s="178" t="e">
        <f>VLOOKUP(B68,'пр.взв.'!B7:H70,2,FALSE)</f>
        <v>#N/A</v>
      </c>
      <c r="D68" s="164" t="e">
        <f>VLOOKUP(B68,'пр.взв.'!B7:H70,3,FALSE)</f>
        <v>#N/A</v>
      </c>
      <c r="E68" s="162" t="e">
        <f>VLOOKUP(B68,'пр.взв.'!B6:H132,4,FALSE)</f>
        <v>#N/A</v>
      </c>
      <c r="F68" s="154" t="e">
        <f>VLOOKUP(B68,'пр.взв.'!B7:H70,5,FALSE)</f>
        <v>#N/A</v>
      </c>
      <c r="G68" s="164" t="e">
        <f>VLOOKUP(B68,'пр.взв.'!B7:H70,6,FALSE)</f>
        <v>#N/A</v>
      </c>
      <c r="H68" s="178" t="e">
        <f>VLOOKUP(B68,'пр.взв.'!B7:H70,7,FALSE)</f>
        <v>#N/A</v>
      </c>
    </row>
    <row r="69" spans="1:8" ht="11.25" customHeight="1" hidden="1">
      <c r="A69" s="204"/>
      <c r="B69" s="177"/>
      <c r="C69" s="179"/>
      <c r="D69" s="165"/>
      <c r="E69" s="163"/>
      <c r="F69" s="153"/>
      <c r="G69" s="165"/>
      <c r="H69" s="179"/>
    </row>
    <row r="70" spans="1:8" ht="21" customHeight="1">
      <c r="A70" s="92" t="str">
        <f>HYPERLINK('[1]реквизиты'!$A$6)</f>
        <v>Гл. судья, судья МК</v>
      </c>
      <c r="B70" s="29"/>
      <c r="C70" s="94"/>
      <c r="D70" s="94"/>
      <c r="E70" s="94"/>
      <c r="F70" s="159" t="str">
        <f>HYPERLINK('[1]реквизиты'!$G$6)</f>
        <v>Р.М. Бабоян</v>
      </c>
      <c r="G70" s="159"/>
      <c r="H70" s="110" t="str">
        <f>HYPERLINK('[1]реквизиты'!$G$7)</f>
        <v>/ г. Армавир /</v>
      </c>
    </row>
    <row r="71" spans="1:8" ht="25.5" customHeight="1">
      <c r="A71" s="92" t="str">
        <f>HYPERLINK('[1]реквизиты'!$A$8)</f>
        <v>Гл. секретарь, судья МК</v>
      </c>
      <c r="B71" s="29"/>
      <c r="C71" s="94"/>
      <c r="D71" s="94"/>
      <c r="E71" s="94"/>
      <c r="F71" s="157" t="str">
        <f>HYPERLINK('[1]реквизиты'!$G$8)</f>
        <v>С.М. Трескин</v>
      </c>
      <c r="G71" s="157"/>
      <c r="H71" s="110" t="str">
        <f>HYPERLINK('[1]реквизиты'!$G$9)</f>
        <v>/  г. Бийск /</v>
      </c>
    </row>
    <row r="72" spans="1:8" ht="12.75">
      <c r="A72" s="29"/>
      <c r="B72" s="29"/>
      <c r="C72" s="29"/>
      <c r="D72" s="94"/>
      <c r="E72" s="94"/>
      <c r="F72" s="29"/>
      <c r="H72" s="29"/>
    </row>
    <row r="73" spans="1:8" ht="12.75">
      <c r="A73" s="29"/>
      <c r="B73" s="29"/>
      <c r="C73" s="29"/>
      <c r="D73" s="94"/>
      <c r="E73" s="94"/>
      <c r="F73" s="29"/>
      <c r="G73" s="29"/>
      <c r="H73" s="29"/>
    </row>
    <row r="74" spans="1:8" ht="12.75">
      <c r="A74" s="29"/>
      <c r="B74" s="29"/>
      <c r="C74" s="29"/>
      <c r="D74" s="29"/>
      <c r="E74" s="29"/>
      <c r="F74" s="29"/>
      <c r="G74" s="29"/>
      <c r="H74" s="29"/>
    </row>
    <row r="75" spans="1:6" ht="27.75" customHeight="1">
      <c r="A75" s="27"/>
      <c r="C75" s="34"/>
      <c r="D75" s="34"/>
      <c r="E75" s="34"/>
      <c r="F75" s="34"/>
    </row>
    <row r="76" spans="1:6" ht="12.75">
      <c r="A76" s="27"/>
      <c r="B76" s="35"/>
      <c r="C76" s="35"/>
      <c r="D76" s="35"/>
      <c r="E76" s="35"/>
      <c r="F76" s="35"/>
    </row>
    <row r="77" spans="1:7" ht="12.75">
      <c r="A77" s="27"/>
      <c r="B77" s="35"/>
      <c r="C77" s="35"/>
      <c r="D77" s="35"/>
      <c r="E77" s="35"/>
      <c r="F77" s="35"/>
      <c r="G77" s="35"/>
    </row>
    <row r="78" spans="1:7" ht="12.75">
      <c r="A78" s="27"/>
      <c r="B78" s="35"/>
      <c r="C78" s="35"/>
      <c r="D78" s="35"/>
      <c r="E78" s="35"/>
      <c r="F78" s="35"/>
      <c r="G78" s="35"/>
    </row>
    <row r="79" ht="12.75">
      <c r="A79" s="27"/>
    </row>
    <row r="80" ht="12.75">
      <c r="A80" s="27"/>
    </row>
  </sheetData>
  <sheetProtection/>
  <mergeCells count="270">
    <mergeCell ref="H64:H65"/>
    <mergeCell ref="F52:F53"/>
    <mergeCell ref="F48:F49"/>
    <mergeCell ref="F62:F63"/>
    <mergeCell ref="G62:G63"/>
    <mergeCell ref="F60:F61"/>
    <mergeCell ref="G60:G61"/>
    <mergeCell ref="G52:G53"/>
    <mergeCell ref="H68:H69"/>
    <mergeCell ref="A66:A67"/>
    <mergeCell ref="B66:B67"/>
    <mergeCell ref="C66:C67"/>
    <mergeCell ref="D66:D67"/>
    <mergeCell ref="A68:A69"/>
    <mergeCell ref="H62:H63"/>
    <mergeCell ref="F64:F65"/>
    <mergeCell ref="G64:G65"/>
    <mergeCell ref="A64:A65"/>
    <mergeCell ref="B64:B65"/>
    <mergeCell ref="C64:C65"/>
    <mergeCell ref="D64:D65"/>
    <mergeCell ref="B68:B69"/>
    <mergeCell ref="C68:C69"/>
    <mergeCell ref="D68:D69"/>
    <mergeCell ref="H66:H67"/>
    <mergeCell ref="F68:F69"/>
    <mergeCell ref="G68:G69"/>
    <mergeCell ref="E56:E57"/>
    <mergeCell ref="A62:A63"/>
    <mergeCell ref="B62:B63"/>
    <mergeCell ref="C62:C63"/>
    <mergeCell ref="D62:D63"/>
    <mergeCell ref="A58:A59"/>
    <mergeCell ref="B58:B59"/>
    <mergeCell ref="A60:A61"/>
    <mergeCell ref="B60:B61"/>
    <mergeCell ref="C60:C61"/>
    <mergeCell ref="H54:H55"/>
    <mergeCell ref="F56:F57"/>
    <mergeCell ref="G56:G57"/>
    <mergeCell ref="H56:H57"/>
    <mergeCell ref="F54:F55"/>
    <mergeCell ref="G54:G55"/>
    <mergeCell ref="D60:D61"/>
    <mergeCell ref="C58:C59"/>
    <mergeCell ref="D58:D59"/>
    <mergeCell ref="H58:H59"/>
    <mergeCell ref="H60:H61"/>
    <mergeCell ref="F58:F59"/>
    <mergeCell ref="G58:G59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F50:F51"/>
    <mergeCell ref="A48:A49"/>
    <mergeCell ref="B48:B49"/>
    <mergeCell ref="C48:C49"/>
    <mergeCell ref="D48:D49"/>
    <mergeCell ref="A50:A51"/>
    <mergeCell ref="B50:B51"/>
    <mergeCell ref="C50:C51"/>
    <mergeCell ref="D50:D51"/>
    <mergeCell ref="C40:C41"/>
    <mergeCell ref="D40:D41"/>
    <mergeCell ref="F44:F45"/>
    <mergeCell ref="A46:A47"/>
    <mergeCell ref="B46:B47"/>
    <mergeCell ref="C46:C47"/>
    <mergeCell ref="D46:D47"/>
    <mergeCell ref="F46:F47"/>
    <mergeCell ref="A44:A45"/>
    <mergeCell ref="B44:B45"/>
    <mergeCell ref="C36:C37"/>
    <mergeCell ref="D36:D37"/>
    <mergeCell ref="F40:F41"/>
    <mergeCell ref="A42:A43"/>
    <mergeCell ref="B42:B43"/>
    <mergeCell ref="C42:C43"/>
    <mergeCell ref="D42:D43"/>
    <mergeCell ref="F42:F43"/>
    <mergeCell ref="A40:A41"/>
    <mergeCell ref="B40:B41"/>
    <mergeCell ref="D34:D35"/>
    <mergeCell ref="F34:F35"/>
    <mergeCell ref="F36:F37"/>
    <mergeCell ref="A38:A39"/>
    <mergeCell ref="B38:B39"/>
    <mergeCell ref="C38:C39"/>
    <mergeCell ref="D38:D39"/>
    <mergeCell ref="F38:F39"/>
    <mergeCell ref="A36:A37"/>
    <mergeCell ref="B36:B37"/>
    <mergeCell ref="H52:H53"/>
    <mergeCell ref="A32:A33"/>
    <mergeCell ref="B32:B33"/>
    <mergeCell ref="C32:C33"/>
    <mergeCell ref="D32:D33"/>
    <mergeCell ref="F32:F33"/>
    <mergeCell ref="A34:A35"/>
    <mergeCell ref="B34:B35"/>
    <mergeCell ref="C34:C35"/>
    <mergeCell ref="G48:G49"/>
    <mergeCell ref="G42:G43"/>
    <mergeCell ref="H42:H43"/>
    <mergeCell ref="H48:H49"/>
    <mergeCell ref="G50:G51"/>
    <mergeCell ref="H50:H51"/>
    <mergeCell ref="G44:G45"/>
    <mergeCell ref="H44:H45"/>
    <mergeCell ref="G46:G47"/>
    <mergeCell ref="H46:H47"/>
    <mergeCell ref="G34:G35"/>
    <mergeCell ref="H34:H35"/>
    <mergeCell ref="G36:G37"/>
    <mergeCell ref="H36:H37"/>
    <mergeCell ref="G38:G39"/>
    <mergeCell ref="H38:H39"/>
    <mergeCell ref="G40:G41"/>
    <mergeCell ref="H40:H41"/>
    <mergeCell ref="G8:G9"/>
    <mergeCell ref="G10:G11"/>
    <mergeCell ref="G16:G17"/>
    <mergeCell ref="G18:G19"/>
    <mergeCell ref="G12:G13"/>
    <mergeCell ref="H30:H31"/>
    <mergeCell ref="H24:H25"/>
    <mergeCell ref="G32:G33"/>
    <mergeCell ref="H32:H33"/>
    <mergeCell ref="H4:H5"/>
    <mergeCell ref="F6:F7"/>
    <mergeCell ref="H6:H7"/>
    <mergeCell ref="G4:G5"/>
    <mergeCell ref="G6:G7"/>
    <mergeCell ref="E4:F5"/>
    <mergeCell ref="C8:C9"/>
    <mergeCell ref="D8:D9"/>
    <mergeCell ref="C6:C7"/>
    <mergeCell ref="A4:A5"/>
    <mergeCell ref="B4:B5"/>
    <mergeCell ref="C4:C5"/>
    <mergeCell ref="D4:D5"/>
    <mergeCell ref="A6:A7"/>
    <mergeCell ref="B6:B7"/>
    <mergeCell ref="A8:A9"/>
    <mergeCell ref="B8:B9"/>
    <mergeCell ref="A12:A13"/>
    <mergeCell ref="B12:B13"/>
    <mergeCell ref="C12:C13"/>
    <mergeCell ref="D12:D13"/>
    <mergeCell ref="A10:A11"/>
    <mergeCell ref="B10:B11"/>
    <mergeCell ref="C10:C11"/>
    <mergeCell ref="D10:D11"/>
    <mergeCell ref="F12:F13"/>
    <mergeCell ref="H12:H13"/>
    <mergeCell ref="F16:F17"/>
    <mergeCell ref="H16:H17"/>
    <mergeCell ref="F14:F15"/>
    <mergeCell ref="H14:H15"/>
    <mergeCell ref="D16:D17"/>
    <mergeCell ref="C14:C15"/>
    <mergeCell ref="D14:D15"/>
    <mergeCell ref="G14:G15"/>
    <mergeCell ref="B14:B15"/>
    <mergeCell ref="A16:A17"/>
    <mergeCell ref="B16:B17"/>
    <mergeCell ref="C16:C17"/>
    <mergeCell ref="A14:A15"/>
    <mergeCell ref="D18:D19"/>
    <mergeCell ref="H22:H23"/>
    <mergeCell ref="B20:B21"/>
    <mergeCell ref="C20:C21"/>
    <mergeCell ref="D20:D21"/>
    <mergeCell ref="G20:G21"/>
    <mergeCell ref="G22:G23"/>
    <mergeCell ref="C24:C25"/>
    <mergeCell ref="D24:D25"/>
    <mergeCell ref="D22:D23"/>
    <mergeCell ref="B22:B23"/>
    <mergeCell ref="C22:C23"/>
    <mergeCell ref="A18:A19"/>
    <mergeCell ref="B18:B19"/>
    <mergeCell ref="A24:A25"/>
    <mergeCell ref="B24:B25"/>
    <mergeCell ref="A20:A21"/>
    <mergeCell ref="A22:A23"/>
    <mergeCell ref="E24:E25"/>
    <mergeCell ref="E26:E27"/>
    <mergeCell ref="E28:E29"/>
    <mergeCell ref="E30:E31"/>
    <mergeCell ref="F30:F31"/>
    <mergeCell ref="G30:G31"/>
    <mergeCell ref="G24:G25"/>
    <mergeCell ref="G26:G27"/>
    <mergeCell ref="G28:G29"/>
    <mergeCell ref="A30:A31"/>
    <mergeCell ref="B30:B31"/>
    <mergeCell ref="C30:C31"/>
    <mergeCell ref="D30:D31"/>
    <mergeCell ref="A28:A29"/>
    <mergeCell ref="B28:B29"/>
    <mergeCell ref="C28:C29"/>
    <mergeCell ref="D28:D29"/>
    <mergeCell ref="A1:H1"/>
    <mergeCell ref="F26:F27"/>
    <mergeCell ref="H26:H27"/>
    <mergeCell ref="F28:F29"/>
    <mergeCell ref="H28:H29"/>
    <mergeCell ref="A26:A27"/>
    <mergeCell ref="B26:B27"/>
    <mergeCell ref="C26:C27"/>
    <mergeCell ref="D26:D27"/>
    <mergeCell ref="F24:F25"/>
    <mergeCell ref="B2:C2"/>
    <mergeCell ref="D2:H2"/>
    <mergeCell ref="E8:E9"/>
    <mergeCell ref="E10:E11"/>
    <mergeCell ref="D6:D7"/>
    <mergeCell ref="E6:E7"/>
    <mergeCell ref="F8:F9"/>
    <mergeCell ref="H8:H9"/>
    <mergeCell ref="F10:F11"/>
    <mergeCell ref="H10:H11"/>
    <mergeCell ref="E20:E21"/>
    <mergeCell ref="E22:E23"/>
    <mergeCell ref="C3:D3"/>
    <mergeCell ref="G3:H3"/>
    <mergeCell ref="F18:F19"/>
    <mergeCell ref="H18:H19"/>
    <mergeCell ref="F20:F21"/>
    <mergeCell ref="H20:H21"/>
    <mergeCell ref="F22:F23"/>
    <mergeCell ref="C18:C19"/>
    <mergeCell ref="E12:E13"/>
    <mergeCell ref="E14:E15"/>
    <mergeCell ref="E16:E17"/>
    <mergeCell ref="E18:E19"/>
    <mergeCell ref="E52:E53"/>
    <mergeCell ref="E54:E55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8:E59"/>
    <mergeCell ref="E60:E61"/>
    <mergeCell ref="F70:G70"/>
    <mergeCell ref="F71:G71"/>
    <mergeCell ref="E62:E63"/>
    <mergeCell ref="E64:E65"/>
    <mergeCell ref="E66:E67"/>
    <mergeCell ref="E68:E69"/>
    <mergeCell ref="F66:F67"/>
    <mergeCell ref="G66:G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70"/>
  <sheetViews>
    <sheetView zoomScalePageLayoutView="0" workbookViewId="0" topLeftCell="A1">
      <selection activeCell="L49" sqref="L4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8.281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9.25" customHeight="1" thickBot="1">
      <c r="A1" s="169" t="s">
        <v>55</v>
      </c>
      <c r="B1" s="169"/>
      <c r="C1" s="169"/>
      <c r="D1" s="169"/>
      <c r="E1" s="169"/>
      <c r="F1" s="169"/>
      <c r="G1" s="169"/>
      <c r="H1" s="169"/>
    </row>
    <row r="2" spans="3:10" ht="27.75" customHeight="1" thickBot="1">
      <c r="C2" s="170" t="str">
        <f>HYPERLINK('[1]реквизиты'!$A$2)</f>
        <v>Чемпионат России по САМБО среди мужчин</v>
      </c>
      <c r="D2" s="171"/>
      <c r="E2" s="171"/>
      <c r="F2" s="171"/>
      <c r="G2" s="172"/>
      <c r="H2" s="89"/>
      <c r="I2" s="89"/>
      <c r="J2" s="89"/>
    </row>
    <row r="3" spans="1:8" ht="12.75" customHeight="1">
      <c r="A3" s="230" t="str">
        <f>HYPERLINK('[1]реквизиты'!$A$3)</f>
        <v>7-12  марта  2012 г.  г. Пермь</v>
      </c>
      <c r="B3" s="230"/>
      <c r="C3" s="230"/>
      <c r="D3" s="230"/>
      <c r="E3" s="230"/>
      <c r="F3" s="230"/>
      <c r="G3" s="230"/>
      <c r="H3" s="230"/>
    </row>
    <row r="4" spans="4:6" ht="12.75">
      <c r="D4" s="231" t="s">
        <v>208</v>
      </c>
      <c r="E4" s="231"/>
      <c r="F4" s="231"/>
    </row>
    <row r="5" spans="1:8" ht="12.75" customHeight="1">
      <c r="A5" s="241" t="s">
        <v>4</v>
      </c>
      <c r="B5" s="241" t="s">
        <v>5</v>
      </c>
      <c r="C5" s="241" t="s">
        <v>6</v>
      </c>
      <c r="D5" s="241" t="s">
        <v>7</v>
      </c>
      <c r="E5" s="214" t="s">
        <v>8</v>
      </c>
      <c r="F5" s="215"/>
      <c r="G5" s="241" t="s">
        <v>11</v>
      </c>
      <c r="H5" s="241" t="s">
        <v>9</v>
      </c>
    </row>
    <row r="6" spans="1:8" ht="12.75" customHeight="1">
      <c r="A6" s="219"/>
      <c r="B6" s="219"/>
      <c r="C6" s="219"/>
      <c r="D6" s="219"/>
      <c r="E6" s="216"/>
      <c r="F6" s="217"/>
      <c r="G6" s="219"/>
      <c r="H6" s="219"/>
    </row>
    <row r="7" spans="1:8" ht="12.75" customHeight="1">
      <c r="A7" s="234" t="s">
        <v>25</v>
      </c>
      <c r="B7" s="235">
        <v>1</v>
      </c>
      <c r="C7" s="212" t="s">
        <v>90</v>
      </c>
      <c r="D7" s="213" t="s">
        <v>211</v>
      </c>
      <c r="E7" s="162" t="s">
        <v>82</v>
      </c>
      <c r="F7" s="227" t="s">
        <v>91</v>
      </c>
      <c r="G7" s="229" t="s">
        <v>92</v>
      </c>
      <c r="H7" s="212" t="s">
        <v>85</v>
      </c>
    </row>
    <row r="8" spans="1:8" ht="15" customHeight="1">
      <c r="A8" s="234"/>
      <c r="B8" s="235"/>
      <c r="C8" s="212"/>
      <c r="D8" s="213"/>
      <c r="E8" s="163"/>
      <c r="F8" s="227"/>
      <c r="G8" s="229"/>
      <c r="H8" s="212"/>
    </row>
    <row r="9" spans="1:8" ht="12.75" customHeight="1">
      <c r="A9" s="234" t="s">
        <v>26</v>
      </c>
      <c r="B9" s="235">
        <v>2</v>
      </c>
      <c r="C9" s="212" t="s">
        <v>189</v>
      </c>
      <c r="D9" s="213" t="s">
        <v>190</v>
      </c>
      <c r="E9" s="162" t="s">
        <v>185</v>
      </c>
      <c r="F9" s="227" t="s">
        <v>191</v>
      </c>
      <c r="G9" s="229" t="s">
        <v>192</v>
      </c>
      <c r="H9" s="212" t="s">
        <v>188</v>
      </c>
    </row>
    <row r="10" spans="1:8" ht="15" customHeight="1">
      <c r="A10" s="234"/>
      <c r="B10" s="235"/>
      <c r="C10" s="212"/>
      <c r="D10" s="213"/>
      <c r="E10" s="163"/>
      <c r="F10" s="227"/>
      <c r="G10" s="229"/>
      <c r="H10" s="212"/>
    </row>
    <row r="11" spans="1:8" ht="15" customHeight="1">
      <c r="A11" s="234" t="s">
        <v>28</v>
      </c>
      <c r="B11" s="235">
        <v>3</v>
      </c>
      <c r="C11" s="238" t="s">
        <v>171</v>
      </c>
      <c r="D11" s="237" t="s">
        <v>172</v>
      </c>
      <c r="E11" s="210" t="s">
        <v>82</v>
      </c>
      <c r="F11" s="236" t="s">
        <v>120</v>
      </c>
      <c r="G11" s="240"/>
      <c r="H11" s="237" t="s">
        <v>173</v>
      </c>
    </row>
    <row r="12" spans="1:8" ht="15.75" customHeight="1">
      <c r="A12" s="234"/>
      <c r="B12" s="235"/>
      <c r="C12" s="238"/>
      <c r="D12" s="237"/>
      <c r="E12" s="211"/>
      <c r="F12" s="236"/>
      <c r="G12" s="240"/>
      <c r="H12" s="237"/>
    </row>
    <row r="13" spans="1:8" ht="12.75" customHeight="1">
      <c r="A13" s="234" t="s">
        <v>30</v>
      </c>
      <c r="B13" s="235">
        <v>4</v>
      </c>
      <c r="C13" s="212" t="s">
        <v>140</v>
      </c>
      <c r="D13" s="213" t="s">
        <v>141</v>
      </c>
      <c r="E13" s="162" t="s">
        <v>115</v>
      </c>
      <c r="F13" s="227" t="s">
        <v>116</v>
      </c>
      <c r="G13" s="229" t="s">
        <v>142</v>
      </c>
      <c r="H13" s="212" t="s">
        <v>209</v>
      </c>
    </row>
    <row r="14" spans="1:8" ht="15" customHeight="1">
      <c r="A14" s="234"/>
      <c r="B14" s="235"/>
      <c r="C14" s="212"/>
      <c r="D14" s="213"/>
      <c r="E14" s="163"/>
      <c r="F14" s="227"/>
      <c r="G14" s="229"/>
      <c r="H14" s="212"/>
    </row>
    <row r="15" spans="1:8" ht="12.75" customHeight="1">
      <c r="A15" s="234" t="s">
        <v>32</v>
      </c>
      <c r="B15" s="235">
        <v>5</v>
      </c>
      <c r="C15" s="238" t="s">
        <v>200</v>
      </c>
      <c r="D15" s="237" t="s">
        <v>201</v>
      </c>
      <c r="E15" s="210" t="s">
        <v>109</v>
      </c>
      <c r="F15" s="236" t="s">
        <v>202</v>
      </c>
      <c r="G15" s="240"/>
      <c r="H15" s="237" t="s">
        <v>203</v>
      </c>
    </row>
    <row r="16" spans="1:8" ht="15" customHeight="1">
      <c r="A16" s="234"/>
      <c r="B16" s="235"/>
      <c r="C16" s="238"/>
      <c r="D16" s="237"/>
      <c r="E16" s="211"/>
      <c r="F16" s="236"/>
      <c r="G16" s="240"/>
      <c r="H16" s="237"/>
    </row>
    <row r="17" spans="1:8" ht="12.75" customHeight="1">
      <c r="A17" s="234" t="s">
        <v>34</v>
      </c>
      <c r="B17" s="235">
        <v>6</v>
      </c>
      <c r="C17" s="238" t="s">
        <v>197</v>
      </c>
      <c r="D17" s="237" t="s">
        <v>198</v>
      </c>
      <c r="E17" s="210" t="s">
        <v>109</v>
      </c>
      <c r="F17" s="236" t="s">
        <v>160</v>
      </c>
      <c r="G17" s="240"/>
      <c r="H17" s="237" t="s">
        <v>199</v>
      </c>
    </row>
    <row r="18" spans="1:8" ht="15" customHeight="1">
      <c r="A18" s="234"/>
      <c r="B18" s="235"/>
      <c r="C18" s="238"/>
      <c r="D18" s="237"/>
      <c r="E18" s="211"/>
      <c r="F18" s="236"/>
      <c r="G18" s="240"/>
      <c r="H18" s="237"/>
    </row>
    <row r="19" spans="1:8" ht="12.75" customHeight="1">
      <c r="A19" s="234" t="s">
        <v>35</v>
      </c>
      <c r="B19" s="235">
        <v>7</v>
      </c>
      <c r="C19" s="212" t="s">
        <v>183</v>
      </c>
      <c r="D19" s="213" t="s">
        <v>184</v>
      </c>
      <c r="E19" s="162" t="s">
        <v>185</v>
      </c>
      <c r="F19" s="227" t="s">
        <v>186</v>
      </c>
      <c r="G19" s="229" t="s">
        <v>187</v>
      </c>
      <c r="H19" s="212" t="s">
        <v>188</v>
      </c>
    </row>
    <row r="20" spans="1:8" ht="15" customHeight="1">
      <c r="A20" s="234"/>
      <c r="B20" s="235"/>
      <c r="C20" s="212"/>
      <c r="D20" s="213"/>
      <c r="E20" s="163"/>
      <c r="F20" s="227"/>
      <c r="G20" s="229"/>
      <c r="H20" s="212"/>
    </row>
    <row r="21" spans="1:8" ht="12.75" customHeight="1">
      <c r="A21" s="234" t="s">
        <v>36</v>
      </c>
      <c r="B21" s="235">
        <v>8</v>
      </c>
      <c r="C21" s="233" t="s">
        <v>103</v>
      </c>
      <c r="D21" s="232" t="s">
        <v>212</v>
      </c>
      <c r="E21" s="162" t="s">
        <v>99</v>
      </c>
      <c r="F21" s="227" t="s">
        <v>104</v>
      </c>
      <c r="G21" s="229" t="s">
        <v>105</v>
      </c>
      <c r="H21" s="212" t="s">
        <v>106</v>
      </c>
    </row>
    <row r="22" spans="1:8" ht="15" customHeight="1">
      <c r="A22" s="234"/>
      <c r="B22" s="235"/>
      <c r="C22" s="233"/>
      <c r="D22" s="232"/>
      <c r="E22" s="163"/>
      <c r="F22" s="227"/>
      <c r="G22" s="229"/>
      <c r="H22" s="212"/>
    </row>
    <row r="23" spans="1:8" ht="12.75" customHeight="1">
      <c r="A23" s="234" t="s">
        <v>37</v>
      </c>
      <c r="B23" s="235">
        <v>9</v>
      </c>
      <c r="C23" s="238" t="s">
        <v>166</v>
      </c>
      <c r="D23" s="237" t="s">
        <v>167</v>
      </c>
      <c r="E23" s="210" t="s">
        <v>168</v>
      </c>
      <c r="F23" s="236" t="s">
        <v>169</v>
      </c>
      <c r="G23" s="240"/>
      <c r="H23" s="237" t="s">
        <v>170</v>
      </c>
    </row>
    <row r="24" spans="1:8" ht="15" customHeight="1">
      <c r="A24" s="234"/>
      <c r="B24" s="235"/>
      <c r="C24" s="238"/>
      <c r="D24" s="237"/>
      <c r="E24" s="211"/>
      <c r="F24" s="236"/>
      <c r="G24" s="240"/>
      <c r="H24" s="237"/>
    </row>
    <row r="25" spans="1:8" ht="12.75" customHeight="1">
      <c r="A25" s="234" t="s">
        <v>38</v>
      </c>
      <c r="B25" s="235">
        <v>10</v>
      </c>
      <c r="C25" s="238" t="s">
        <v>174</v>
      </c>
      <c r="D25" s="237" t="s">
        <v>175</v>
      </c>
      <c r="E25" s="210" t="s">
        <v>109</v>
      </c>
      <c r="F25" s="236" t="s">
        <v>176</v>
      </c>
      <c r="G25" s="240"/>
      <c r="H25" s="237" t="s">
        <v>177</v>
      </c>
    </row>
    <row r="26" spans="1:8" ht="15" customHeight="1">
      <c r="A26" s="234"/>
      <c r="B26" s="235"/>
      <c r="C26" s="238"/>
      <c r="D26" s="237"/>
      <c r="E26" s="211"/>
      <c r="F26" s="236"/>
      <c r="G26" s="240"/>
      <c r="H26" s="237"/>
    </row>
    <row r="27" spans="1:8" ht="12.75" customHeight="1">
      <c r="A27" s="234" t="s">
        <v>39</v>
      </c>
      <c r="B27" s="235">
        <v>11</v>
      </c>
      <c r="C27" s="238" t="s">
        <v>178</v>
      </c>
      <c r="D27" s="237" t="s">
        <v>179</v>
      </c>
      <c r="E27" s="210" t="s">
        <v>150</v>
      </c>
      <c r="F27" s="236" t="s">
        <v>180</v>
      </c>
      <c r="G27" s="239" t="s">
        <v>181</v>
      </c>
      <c r="H27" s="237" t="s">
        <v>182</v>
      </c>
    </row>
    <row r="28" spans="1:8" ht="15" customHeight="1">
      <c r="A28" s="234"/>
      <c r="B28" s="235"/>
      <c r="C28" s="238"/>
      <c r="D28" s="237"/>
      <c r="E28" s="211"/>
      <c r="F28" s="236"/>
      <c r="G28" s="239"/>
      <c r="H28" s="237"/>
    </row>
    <row r="29" spans="1:8" ht="15.75" customHeight="1">
      <c r="A29" s="234" t="s">
        <v>40</v>
      </c>
      <c r="B29" s="235">
        <v>12</v>
      </c>
      <c r="C29" s="212" t="s">
        <v>135</v>
      </c>
      <c r="D29" s="213" t="s">
        <v>136</v>
      </c>
      <c r="E29" s="162" t="s">
        <v>109</v>
      </c>
      <c r="F29" s="227" t="s">
        <v>137</v>
      </c>
      <c r="G29" s="229" t="s">
        <v>138</v>
      </c>
      <c r="H29" s="212" t="s">
        <v>139</v>
      </c>
    </row>
    <row r="30" spans="1:8" ht="15" customHeight="1">
      <c r="A30" s="234"/>
      <c r="B30" s="235"/>
      <c r="C30" s="212"/>
      <c r="D30" s="213"/>
      <c r="E30" s="163"/>
      <c r="F30" s="227"/>
      <c r="G30" s="229"/>
      <c r="H30" s="212"/>
    </row>
    <row r="31" spans="1:8" ht="12.75" customHeight="1">
      <c r="A31" s="234" t="s">
        <v>41</v>
      </c>
      <c r="B31" s="235">
        <v>13</v>
      </c>
      <c r="C31" s="212" t="s">
        <v>158</v>
      </c>
      <c r="D31" s="213" t="s">
        <v>159</v>
      </c>
      <c r="E31" s="162" t="s">
        <v>109</v>
      </c>
      <c r="F31" s="227" t="s">
        <v>160</v>
      </c>
      <c r="G31" s="228" t="s">
        <v>161</v>
      </c>
      <c r="H31" s="212" t="s">
        <v>162</v>
      </c>
    </row>
    <row r="32" spans="1:8" ht="15" customHeight="1">
      <c r="A32" s="234"/>
      <c r="B32" s="235"/>
      <c r="C32" s="212"/>
      <c r="D32" s="213"/>
      <c r="E32" s="163"/>
      <c r="F32" s="227"/>
      <c r="G32" s="229"/>
      <c r="H32" s="212"/>
    </row>
    <row r="33" spans="1:8" ht="12.75" customHeight="1">
      <c r="A33" s="234" t="s">
        <v>42</v>
      </c>
      <c r="B33" s="235">
        <v>14</v>
      </c>
      <c r="C33" s="212" t="s">
        <v>163</v>
      </c>
      <c r="D33" s="213" t="s">
        <v>164</v>
      </c>
      <c r="E33" s="162" t="s">
        <v>115</v>
      </c>
      <c r="F33" s="227" t="s">
        <v>116</v>
      </c>
      <c r="G33" s="229" t="s">
        <v>165</v>
      </c>
      <c r="H33" s="212" t="s">
        <v>210</v>
      </c>
    </row>
    <row r="34" spans="1:8" ht="15" customHeight="1">
      <c r="A34" s="234"/>
      <c r="B34" s="235"/>
      <c r="C34" s="212"/>
      <c r="D34" s="213"/>
      <c r="E34" s="163"/>
      <c r="F34" s="227"/>
      <c r="G34" s="229"/>
      <c r="H34" s="212"/>
    </row>
    <row r="35" spans="1:8" ht="12.75" customHeight="1">
      <c r="A35" s="234" t="s">
        <v>43</v>
      </c>
      <c r="B35" s="235">
        <v>15</v>
      </c>
      <c r="C35" s="212" t="s">
        <v>107</v>
      </c>
      <c r="D35" s="213" t="s">
        <v>108</v>
      </c>
      <c r="E35" s="162" t="s">
        <v>109</v>
      </c>
      <c r="F35" s="227" t="s">
        <v>110</v>
      </c>
      <c r="G35" s="229" t="s">
        <v>111</v>
      </c>
      <c r="H35" s="212" t="s">
        <v>112</v>
      </c>
    </row>
    <row r="36" spans="1:8" ht="15" customHeight="1">
      <c r="A36" s="234"/>
      <c r="B36" s="235"/>
      <c r="C36" s="212"/>
      <c r="D36" s="213"/>
      <c r="E36" s="163"/>
      <c r="F36" s="227"/>
      <c r="G36" s="229"/>
      <c r="H36" s="212"/>
    </row>
    <row r="37" spans="1:8" ht="15.75" customHeight="1">
      <c r="A37" s="234" t="s">
        <v>44</v>
      </c>
      <c r="B37" s="235">
        <v>16</v>
      </c>
      <c r="C37" s="212" t="s">
        <v>118</v>
      </c>
      <c r="D37" s="213" t="s">
        <v>119</v>
      </c>
      <c r="E37" s="162" t="s">
        <v>82</v>
      </c>
      <c r="F37" s="227" t="s">
        <v>120</v>
      </c>
      <c r="G37" s="229"/>
      <c r="H37" s="212" t="s">
        <v>121</v>
      </c>
    </row>
    <row r="38" spans="1:8" ht="12.75" customHeight="1">
      <c r="A38" s="234"/>
      <c r="B38" s="235"/>
      <c r="C38" s="212"/>
      <c r="D38" s="213"/>
      <c r="E38" s="163"/>
      <c r="F38" s="227"/>
      <c r="G38" s="229"/>
      <c r="H38" s="212"/>
    </row>
    <row r="39" spans="1:8" ht="12.75" customHeight="1">
      <c r="A39" s="234" t="s">
        <v>45</v>
      </c>
      <c r="B39" s="235">
        <v>17</v>
      </c>
      <c r="C39" s="212" t="s">
        <v>143</v>
      </c>
      <c r="D39" s="213" t="s">
        <v>144</v>
      </c>
      <c r="E39" s="162" t="s">
        <v>87</v>
      </c>
      <c r="F39" s="227" t="s">
        <v>145</v>
      </c>
      <c r="G39" s="229" t="s">
        <v>146</v>
      </c>
      <c r="H39" s="212" t="s">
        <v>147</v>
      </c>
    </row>
    <row r="40" spans="1:8" ht="12.75" customHeight="1">
      <c r="A40" s="234"/>
      <c r="B40" s="235"/>
      <c r="C40" s="212"/>
      <c r="D40" s="213"/>
      <c r="E40" s="163"/>
      <c r="F40" s="227"/>
      <c r="G40" s="229"/>
      <c r="H40" s="212"/>
    </row>
    <row r="41" spans="1:8" ht="12.75" customHeight="1">
      <c r="A41" s="234" t="s">
        <v>46</v>
      </c>
      <c r="B41" s="235">
        <v>18</v>
      </c>
      <c r="C41" s="212" t="s">
        <v>127</v>
      </c>
      <c r="D41" s="213" t="s">
        <v>128</v>
      </c>
      <c r="E41" s="162" t="s">
        <v>99</v>
      </c>
      <c r="F41" s="227" t="s">
        <v>100</v>
      </c>
      <c r="G41" s="229"/>
      <c r="H41" s="212" t="s">
        <v>102</v>
      </c>
    </row>
    <row r="42" spans="1:8" ht="12.75" customHeight="1">
      <c r="A42" s="234"/>
      <c r="B42" s="235"/>
      <c r="C42" s="212"/>
      <c r="D42" s="213"/>
      <c r="E42" s="163"/>
      <c r="F42" s="227"/>
      <c r="G42" s="229"/>
      <c r="H42" s="212"/>
    </row>
    <row r="43" spans="1:8" ht="12.75" customHeight="1">
      <c r="A43" s="234" t="s">
        <v>61</v>
      </c>
      <c r="B43" s="235">
        <v>19</v>
      </c>
      <c r="C43" s="212" t="s">
        <v>204</v>
      </c>
      <c r="D43" s="213" t="s">
        <v>225</v>
      </c>
      <c r="E43" s="162" t="s">
        <v>87</v>
      </c>
      <c r="F43" s="227" t="s">
        <v>205</v>
      </c>
      <c r="G43" s="229" t="s">
        <v>206</v>
      </c>
      <c r="H43" s="212" t="s">
        <v>207</v>
      </c>
    </row>
    <row r="44" spans="1:8" ht="12.75" customHeight="1">
      <c r="A44" s="234"/>
      <c r="B44" s="235"/>
      <c r="C44" s="212"/>
      <c r="D44" s="213"/>
      <c r="E44" s="163"/>
      <c r="F44" s="227"/>
      <c r="G44" s="229"/>
      <c r="H44" s="212"/>
    </row>
    <row r="45" spans="1:8" ht="12.75" customHeight="1">
      <c r="A45" s="234" t="s">
        <v>47</v>
      </c>
      <c r="B45" s="235">
        <v>20</v>
      </c>
      <c r="C45" s="212" t="s">
        <v>148</v>
      </c>
      <c r="D45" s="213" t="s">
        <v>149</v>
      </c>
      <c r="E45" s="162" t="s">
        <v>150</v>
      </c>
      <c r="F45" s="227" t="s">
        <v>151</v>
      </c>
      <c r="G45" s="229" t="s">
        <v>152</v>
      </c>
      <c r="H45" s="212" t="s">
        <v>153</v>
      </c>
    </row>
    <row r="46" spans="1:8" ht="12.75" customHeight="1">
      <c r="A46" s="234"/>
      <c r="B46" s="235"/>
      <c r="C46" s="212"/>
      <c r="D46" s="213"/>
      <c r="E46" s="163"/>
      <c r="F46" s="227"/>
      <c r="G46" s="229"/>
      <c r="H46" s="212"/>
    </row>
    <row r="47" spans="1:8" ht="12.75" customHeight="1">
      <c r="A47" s="234" t="s">
        <v>27</v>
      </c>
      <c r="B47" s="235">
        <v>21</v>
      </c>
      <c r="C47" s="212" t="s">
        <v>113</v>
      </c>
      <c r="D47" s="213" t="s">
        <v>114</v>
      </c>
      <c r="E47" s="162" t="s">
        <v>115</v>
      </c>
      <c r="F47" s="227" t="s">
        <v>116</v>
      </c>
      <c r="G47" s="229" t="s">
        <v>117</v>
      </c>
      <c r="H47" s="212" t="s">
        <v>226</v>
      </c>
    </row>
    <row r="48" spans="1:8" ht="12.75" customHeight="1">
      <c r="A48" s="234"/>
      <c r="B48" s="235"/>
      <c r="C48" s="212"/>
      <c r="D48" s="213"/>
      <c r="E48" s="163"/>
      <c r="F48" s="227"/>
      <c r="G48" s="229"/>
      <c r="H48" s="212"/>
    </row>
    <row r="49" spans="1:8" ht="12.75" customHeight="1">
      <c r="A49" s="234" t="s">
        <v>48</v>
      </c>
      <c r="B49" s="235">
        <v>22</v>
      </c>
      <c r="C49" s="212" t="s">
        <v>219</v>
      </c>
      <c r="D49" s="213" t="s">
        <v>86</v>
      </c>
      <c r="E49" s="162" t="s">
        <v>87</v>
      </c>
      <c r="F49" s="227" t="s">
        <v>88</v>
      </c>
      <c r="G49" s="229"/>
      <c r="H49" s="212" t="s">
        <v>89</v>
      </c>
    </row>
    <row r="50" spans="1:8" ht="12.75" customHeight="1">
      <c r="A50" s="234"/>
      <c r="B50" s="235"/>
      <c r="C50" s="212"/>
      <c r="D50" s="213"/>
      <c r="E50" s="163"/>
      <c r="F50" s="227"/>
      <c r="G50" s="229"/>
      <c r="H50" s="212"/>
    </row>
    <row r="51" spans="1:8" ht="12.75" customHeight="1">
      <c r="A51" s="234" t="s">
        <v>49</v>
      </c>
      <c r="B51" s="235">
        <v>23</v>
      </c>
      <c r="C51" s="212" t="s">
        <v>93</v>
      </c>
      <c r="D51" s="213" t="s">
        <v>94</v>
      </c>
      <c r="E51" s="162" t="s">
        <v>87</v>
      </c>
      <c r="F51" s="227" t="s">
        <v>95</v>
      </c>
      <c r="G51" s="229"/>
      <c r="H51" s="212" t="s">
        <v>96</v>
      </c>
    </row>
    <row r="52" spans="1:8" ht="12.75" customHeight="1">
      <c r="A52" s="234"/>
      <c r="B52" s="235"/>
      <c r="C52" s="212"/>
      <c r="D52" s="213"/>
      <c r="E52" s="163"/>
      <c r="F52" s="227"/>
      <c r="G52" s="229"/>
      <c r="H52" s="212"/>
    </row>
    <row r="53" spans="1:8" ht="12.75" customHeight="1">
      <c r="A53" s="234" t="s">
        <v>50</v>
      </c>
      <c r="B53" s="235">
        <v>24</v>
      </c>
      <c r="C53" s="212" t="s">
        <v>154</v>
      </c>
      <c r="D53" s="213" t="s">
        <v>155</v>
      </c>
      <c r="E53" s="162" t="s">
        <v>124</v>
      </c>
      <c r="F53" s="227" t="s">
        <v>156</v>
      </c>
      <c r="G53" s="229"/>
      <c r="H53" s="212" t="s">
        <v>157</v>
      </c>
    </row>
    <row r="54" spans="1:8" ht="12.75" customHeight="1">
      <c r="A54" s="234"/>
      <c r="B54" s="235"/>
      <c r="C54" s="212"/>
      <c r="D54" s="213"/>
      <c r="E54" s="163"/>
      <c r="F54" s="227"/>
      <c r="G54" s="229"/>
      <c r="H54" s="212"/>
    </row>
    <row r="55" spans="1:8" ht="12.75" customHeight="1">
      <c r="A55" s="234" t="s">
        <v>29</v>
      </c>
      <c r="B55" s="235">
        <v>25</v>
      </c>
      <c r="C55" s="212" t="s">
        <v>97</v>
      </c>
      <c r="D55" s="213" t="s">
        <v>98</v>
      </c>
      <c r="E55" s="162" t="s">
        <v>99</v>
      </c>
      <c r="F55" s="227" t="s">
        <v>100</v>
      </c>
      <c r="G55" s="229" t="s">
        <v>101</v>
      </c>
      <c r="H55" s="212" t="s">
        <v>102</v>
      </c>
    </row>
    <row r="56" spans="1:8" ht="12.75" customHeight="1">
      <c r="A56" s="234"/>
      <c r="B56" s="235"/>
      <c r="C56" s="212"/>
      <c r="D56" s="213"/>
      <c r="E56" s="163"/>
      <c r="F56" s="227"/>
      <c r="G56" s="229"/>
      <c r="H56" s="212"/>
    </row>
    <row r="57" spans="1:8" ht="12.75" customHeight="1">
      <c r="A57" s="234" t="s">
        <v>62</v>
      </c>
      <c r="B57" s="235">
        <v>26</v>
      </c>
      <c r="C57" s="212" t="s">
        <v>80</v>
      </c>
      <c r="D57" s="213" t="s">
        <v>81</v>
      </c>
      <c r="E57" s="162" t="s">
        <v>82</v>
      </c>
      <c r="F57" s="227" t="s">
        <v>83</v>
      </c>
      <c r="G57" s="229" t="s">
        <v>84</v>
      </c>
      <c r="H57" s="212" t="s">
        <v>85</v>
      </c>
    </row>
    <row r="58" spans="1:8" ht="12.75" customHeight="1">
      <c r="A58" s="234"/>
      <c r="B58" s="235"/>
      <c r="C58" s="212"/>
      <c r="D58" s="213"/>
      <c r="E58" s="163"/>
      <c r="F58" s="227"/>
      <c r="G58" s="229"/>
      <c r="H58" s="212"/>
    </row>
    <row r="59" spans="1:8" ht="12.75" customHeight="1">
      <c r="A59" s="234" t="s">
        <v>31</v>
      </c>
      <c r="B59" s="235">
        <v>27</v>
      </c>
      <c r="C59" s="212" t="s">
        <v>129</v>
      </c>
      <c r="D59" s="213" t="s">
        <v>130</v>
      </c>
      <c r="E59" s="162" t="s">
        <v>131</v>
      </c>
      <c r="F59" s="227" t="s">
        <v>132</v>
      </c>
      <c r="G59" s="229" t="s">
        <v>133</v>
      </c>
      <c r="H59" s="212" t="s">
        <v>134</v>
      </c>
    </row>
    <row r="60" spans="1:8" ht="12.75" customHeight="1">
      <c r="A60" s="234"/>
      <c r="B60" s="235"/>
      <c r="C60" s="212"/>
      <c r="D60" s="213"/>
      <c r="E60" s="163"/>
      <c r="F60" s="227"/>
      <c r="G60" s="229"/>
      <c r="H60" s="212"/>
    </row>
    <row r="61" spans="1:8" ht="12.75" customHeight="1">
      <c r="A61" s="234" t="s">
        <v>33</v>
      </c>
      <c r="B61" s="235">
        <v>28</v>
      </c>
      <c r="C61" s="212" t="s">
        <v>193</v>
      </c>
      <c r="D61" s="213" t="s">
        <v>194</v>
      </c>
      <c r="E61" s="162" t="s">
        <v>82</v>
      </c>
      <c r="F61" s="227" t="s">
        <v>195</v>
      </c>
      <c r="G61" s="229"/>
      <c r="H61" s="212" t="s">
        <v>196</v>
      </c>
    </row>
    <row r="62" spans="1:8" ht="12.75" customHeight="1">
      <c r="A62" s="234"/>
      <c r="B62" s="235"/>
      <c r="C62" s="212"/>
      <c r="D62" s="213"/>
      <c r="E62" s="163"/>
      <c r="F62" s="227"/>
      <c r="G62" s="229"/>
      <c r="H62" s="212"/>
    </row>
    <row r="63" spans="1:8" ht="12.75" customHeight="1">
      <c r="A63" s="234" t="s">
        <v>51</v>
      </c>
      <c r="B63" s="235">
        <v>29</v>
      </c>
      <c r="C63" s="212" t="s">
        <v>122</v>
      </c>
      <c r="D63" s="213" t="s">
        <v>123</v>
      </c>
      <c r="E63" s="162" t="s">
        <v>124</v>
      </c>
      <c r="F63" s="227" t="s">
        <v>125</v>
      </c>
      <c r="G63" s="229"/>
      <c r="H63" s="212" t="s">
        <v>126</v>
      </c>
    </row>
    <row r="64" spans="1:8" ht="12.75" customHeight="1">
      <c r="A64" s="234"/>
      <c r="B64" s="235"/>
      <c r="C64" s="212"/>
      <c r="D64" s="213"/>
      <c r="E64" s="163"/>
      <c r="F64" s="227"/>
      <c r="G64" s="229"/>
      <c r="H64" s="212"/>
    </row>
    <row r="65" spans="1:8" ht="12.75" customHeight="1">
      <c r="A65" s="234" t="s">
        <v>52</v>
      </c>
      <c r="B65" s="235"/>
      <c r="C65" s="220"/>
      <c r="D65" s="218"/>
      <c r="E65" s="208"/>
      <c r="F65" s="223"/>
      <c r="G65" s="225"/>
      <c r="H65" s="220"/>
    </row>
    <row r="66" spans="1:8" ht="12.75" customHeight="1">
      <c r="A66" s="234"/>
      <c r="B66" s="235"/>
      <c r="C66" s="221"/>
      <c r="D66" s="219"/>
      <c r="E66" s="209"/>
      <c r="F66" s="224"/>
      <c r="G66" s="226"/>
      <c r="H66" s="221"/>
    </row>
    <row r="67" spans="1:8" ht="12.75">
      <c r="A67" s="234" t="s">
        <v>53</v>
      </c>
      <c r="B67" s="235"/>
      <c r="C67" s="220"/>
      <c r="D67" s="218"/>
      <c r="E67" s="208"/>
      <c r="F67" s="223"/>
      <c r="G67" s="225"/>
      <c r="H67" s="220"/>
    </row>
    <row r="68" spans="1:8" ht="12.75">
      <c r="A68" s="234"/>
      <c r="B68" s="235"/>
      <c r="C68" s="221"/>
      <c r="D68" s="222"/>
      <c r="E68" s="209"/>
      <c r="F68" s="224"/>
      <c r="G68" s="226"/>
      <c r="H68" s="221"/>
    </row>
    <row r="69" spans="1:8" ht="12.75">
      <c r="A69" s="234" t="s">
        <v>54</v>
      </c>
      <c r="B69" s="235"/>
      <c r="C69" s="220"/>
      <c r="D69" s="218"/>
      <c r="E69" s="208"/>
      <c r="F69" s="223"/>
      <c r="G69" s="225"/>
      <c r="H69" s="220"/>
    </row>
    <row r="70" spans="1:8" ht="12.75">
      <c r="A70" s="234"/>
      <c r="B70" s="235"/>
      <c r="C70" s="221"/>
      <c r="D70" s="222"/>
      <c r="E70" s="209"/>
      <c r="F70" s="224"/>
      <c r="G70" s="226"/>
      <c r="H70" s="221"/>
    </row>
  </sheetData>
  <sheetProtection/>
  <mergeCells count="267">
    <mergeCell ref="B5:B6"/>
    <mergeCell ref="C5:C6"/>
    <mergeCell ref="D5:D6"/>
    <mergeCell ref="B11:B12"/>
    <mergeCell ref="G5:G6"/>
    <mergeCell ref="G7:G8"/>
    <mergeCell ref="G9:G10"/>
    <mergeCell ref="G11:G12"/>
    <mergeCell ref="G21:G22"/>
    <mergeCell ref="A69:A70"/>
    <mergeCell ref="B69:B70"/>
    <mergeCell ref="G67:G68"/>
    <mergeCell ref="G33:G34"/>
    <mergeCell ref="A67:A68"/>
    <mergeCell ref="B67:B68"/>
    <mergeCell ref="F67:F68"/>
    <mergeCell ref="H67:H68"/>
    <mergeCell ref="F65:F66"/>
    <mergeCell ref="H65:H66"/>
    <mergeCell ref="C67:C68"/>
    <mergeCell ref="D67:D68"/>
    <mergeCell ref="H63:H64"/>
    <mergeCell ref="A63:A64"/>
    <mergeCell ref="B63:B64"/>
    <mergeCell ref="F63:F64"/>
    <mergeCell ref="C63:C64"/>
    <mergeCell ref="D63:D64"/>
    <mergeCell ref="A59:A60"/>
    <mergeCell ref="B59:B60"/>
    <mergeCell ref="G63:G64"/>
    <mergeCell ref="G65:G66"/>
    <mergeCell ref="A65:A66"/>
    <mergeCell ref="B65:B66"/>
    <mergeCell ref="C65:C66"/>
    <mergeCell ref="A61:A62"/>
    <mergeCell ref="B61:B62"/>
    <mergeCell ref="C61:C62"/>
    <mergeCell ref="D61:D62"/>
    <mergeCell ref="F61:F62"/>
    <mergeCell ref="H61:H62"/>
    <mergeCell ref="G59:G60"/>
    <mergeCell ref="G61:G62"/>
    <mergeCell ref="G55:G56"/>
    <mergeCell ref="G57:G58"/>
    <mergeCell ref="F55:F56"/>
    <mergeCell ref="H55:H56"/>
    <mergeCell ref="F59:F60"/>
    <mergeCell ref="H59:H60"/>
    <mergeCell ref="F57:F58"/>
    <mergeCell ref="H57:H58"/>
    <mergeCell ref="C57:C58"/>
    <mergeCell ref="D57:D58"/>
    <mergeCell ref="A55:A56"/>
    <mergeCell ref="B55:B56"/>
    <mergeCell ref="C55:C56"/>
    <mergeCell ref="D55:D56"/>
    <mergeCell ref="A51:A52"/>
    <mergeCell ref="B51:B52"/>
    <mergeCell ref="A57:A58"/>
    <mergeCell ref="B57:B58"/>
    <mergeCell ref="A53:A54"/>
    <mergeCell ref="B53:B54"/>
    <mergeCell ref="C53:C54"/>
    <mergeCell ref="D53:D54"/>
    <mergeCell ref="F49:F50"/>
    <mergeCell ref="H49:H50"/>
    <mergeCell ref="F53:F54"/>
    <mergeCell ref="H53:H54"/>
    <mergeCell ref="G51:G52"/>
    <mergeCell ref="G53:G54"/>
    <mergeCell ref="F51:F52"/>
    <mergeCell ref="H51:H52"/>
    <mergeCell ref="D51:D52"/>
    <mergeCell ref="C51:C52"/>
    <mergeCell ref="A43:A44"/>
    <mergeCell ref="G47:G48"/>
    <mergeCell ref="G49:G50"/>
    <mergeCell ref="A49:A50"/>
    <mergeCell ref="B49:B50"/>
    <mergeCell ref="C49:C50"/>
    <mergeCell ref="D49:D50"/>
    <mergeCell ref="A47:A48"/>
    <mergeCell ref="B47:B48"/>
    <mergeCell ref="F47:F48"/>
    <mergeCell ref="A45:A46"/>
    <mergeCell ref="B45:B46"/>
    <mergeCell ref="C45:C46"/>
    <mergeCell ref="D45:D46"/>
    <mergeCell ref="B35:B36"/>
    <mergeCell ref="B37:B38"/>
    <mergeCell ref="H47:H48"/>
    <mergeCell ref="F45:F46"/>
    <mergeCell ref="H45:H46"/>
    <mergeCell ref="G43:G44"/>
    <mergeCell ref="G45:G46"/>
    <mergeCell ref="A35:A36"/>
    <mergeCell ref="A37:A38"/>
    <mergeCell ref="A39:A40"/>
    <mergeCell ref="A41:A42"/>
    <mergeCell ref="B43:B44"/>
    <mergeCell ref="F43:F44"/>
    <mergeCell ref="H43:H44"/>
    <mergeCell ref="E43:E44"/>
    <mergeCell ref="B39:B40"/>
    <mergeCell ref="B41:B42"/>
    <mergeCell ref="F39:F40"/>
    <mergeCell ref="H39:H40"/>
    <mergeCell ref="G39:G40"/>
    <mergeCell ref="C41:C42"/>
    <mergeCell ref="D41:D42"/>
    <mergeCell ref="F41:F42"/>
    <mergeCell ref="H41:H42"/>
    <mergeCell ref="G41:G42"/>
    <mergeCell ref="E41:E42"/>
    <mergeCell ref="F35:F36"/>
    <mergeCell ref="H35:H36"/>
    <mergeCell ref="G35:G36"/>
    <mergeCell ref="F37:F38"/>
    <mergeCell ref="H37:H38"/>
    <mergeCell ref="G37:G38"/>
    <mergeCell ref="H5:H6"/>
    <mergeCell ref="D9:D10"/>
    <mergeCell ref="A9:A10"/>
    <mergeCell ref="B9:B10"/>
    <mergeCell ref="C9:C10"/>
    <mergeCell ref="F7:F8"/>
    <mergeCell ref="A7:A8"/>
    <mergeCell ref="B7:B8"/>
    <mergeCell ref="C7:C8"/>
    <mergeCell ref="A5:A6"/>
    <mergeCell ref="D7:D8"/>
    <mergeCell ref="H7:H8"/>
    <mergeCell ref="F11:F12"/>
    <mergeCell ref="H11:H12"/>
    <mergeCell ref="F9:F10"/>
    <mergeCell ref="H9:H10"/>
    <mergeCell ref="C11:C12"/>
    <mergeCell ref="F17:F18"/>
    <mergeCell ref="C17:C18"/>
    <mergeCell ref="A15:A16"/>
    <mergeCell ref="B15:B16"/>
    <mergeCell ref="C15:C16"/>
    <mergeCell ref="A11:A12"/>
    <mergeCell ref="A13:A14"/>
    <mergeCell ref="B13:B14"/>
    <mergeCell ref="C13:C14"/>
    <mergeCell ref="D13:D14"/>
    <mergeCell ref="D11:D12"/>
    <mergeCell ref="G13:G14"/>
    <mergeCell ref="D17:D18"/>
    <mergeCell ref="D15:D16"/>
    <mergeCell ref="G15:G16"/>
    <mergeCell ref="G17:G18"/>
    <mergeCell ref="H17:H18"/>
    <mergeCell ref="F13:F14"/>
    <mergeCell ref="H13:H14"/>
    <mergeCell ref="F15:F16"/>
    <mergeCell ref="H15:H16"/>
    <mergeCell ref="E23:E24"/>
    <mergeCell ref="A17:A18"/>
    <mergeCell ref="B17:B18"/>
    <mergeCell ref="A19:A20"/>
    <mergeCell ref="B19:B20"/>
    <mergeCell ref="A21:A22"/>
    <mergeCell ref="B21:B22"/>
    <mergeCell ref="A23:A24"/>
    <mergeCell ref="B23:B24"/>
    <mergeCell ref="C23:C24"/>
    <mergeCell ref="D23:D24"/>
    <mergeCell ref="F19:F20"/>
    <mergeCell ref="H19:H20"/>
    <mergeCell ref="C19:C20"/>
    <mergeCell ref="D19:D20"/>
    <mergeCell ref="G19:G20"/>
    <mergeCell ref="D25:D26"/>
    <mergeCell ref="F21:F22"/>
    <mergeCell ref="H21:H22"/>
    <mergeCell ref="F23:F24"/>
    <mergeCell ref="H23:H24"/>
    <mergeCell ref="F25:F26"/>
    <mergeCell ref="H25:H26"/>
    <mergeCell ref="G23:G24"/>
    <mergeCell ref="G25:G26"/>
    <mergeCell ref="E21:E22"/>
    <mergeCell ref="G29:G30"/>
    <mergeCell ref="F29:F30"/>
    <mergeCell ref="H29:H30"/>
    <mergeCell ref="A25:A26"/>
    <mergeCell ref="B25:B26"/>
    <mergeCell ref="A27:A28"/>
    <mergeCell ref="B27:B28"/>
    <mergeCell ref="A29:A30"/>
    <mergeCell ref="B29:B30"/>
    <mergeCell ref="C25:C26"/>
    <mergeCell ref="F27:F28"/>
    <mergeCell ref="H27:H28"/>
    <mergeCell ref="C27:C28"/>
    <mergeCell ref="D27:D28"/>
    <mergeCell ref="G27:G28"/>
    <mergeCell ref="F33:F34"/>
    <mergeCell ref="H33:H34"/>
    <mergeCell ref="A31:A32"/>
    <mergeCell ref="B31:B32"/>
    <mergeCell ref="C31:C32"/>
    <mergeCell ref="D31:D32"/>
    <mergeCell ref="A33:A34"/>
    <mergeCell ref="B33:B34"/>
    <mergeCell ref="C33:C34"/>
    <mergeCell ref="D33:D34"/>
    <mergeCell ref="F31:F32"/>
    <mergeCell ref="H31:H32"/>
    <mergeCell ref="G31:G32"/>
    <mergeCell ref="A1:H1"/>
    <mergeCell ref="A3:H3"/>
    <mergeCell ref="D4:F4"/>
    <mergeCell ref="C2:G2"/>
    <mergeCell ref="D21:D22"/>
    <mergeCell ref="C21:C22"/>
    <mergeCell ref="D29:D30"/>
    <mergeCell ref="H69:H70"/>
    <mergeCell ref="C69:C70"/>
    <mergeCell ref="D69:D70"/>
    <mergeCell ref="F69:F70"/>
    <mergeCell ref="G69:G70"/>
    <mergeCell ref="E69:E70"/>
    <mergeCell ref="C59:C60"/>
    <mergeCell ref="D59:D60"/>
    <mergeCell ref="D65:D66"/>
    <mergeCell ref="C29:C30"/>
    <mergeCell ref="D47:D48"/>
    <mergeCell ref="C47:C48"/>
    <mergeCell ref="D43:D44"/>
    <mergeCell ref="C43:C44"/>
    <mergeCell ref="C35:C36"/>
    <mergeCell ref="D35:D36"/>
    <mergeCell ref="E13:E14"/>
    <mergeCell ref="E15:E16"/>
    <mergeCell ref="E17:E18"/>
    <mergeCell ref="E19:E20"/>
    <mergeCell ref="E5:F6"/>
    <mergeCell ref="E7:E8"/>
    <mergeCell ref="E9:E10"/>
    <mergeCell ref="E11:E12"/>
    <mergeCell ref="E33:E34"/>
    <mergeCell ref="E35:E36"/>
    <mergeCell ref="C39:C40"/>
    <mergeCell ref="D39:D40"/>
    <mergeCell ref="E37:E38"/>
    <mergeCell ref="E39:E40"/>
    <mergeCell ref="C37:C38"/>
    <mergeCell ref="D37:D38"/>
    <mergeCell ref="E25:E26"/>
    <mergeCell ref="E27:E28"/>
    <mergeCell ref="E29:E30"/>
    <mergeCell ref="E31:E32"/>
    <mergeCell ref="E65:E66"/>
    <mergeCell ref="E67:E68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I38" sqref="A1:I3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5.7109375" style="0" customWidth="1"/>
    <col min="6" max="6" width="12.00390625" style="0" customWidth="1"/>
    <col min="7" max="7" width="21.28125" style="0" customWidth="1"/>
    <col min="8" max="8" width="7.8515625" style="0" customWidth="1"/>
    <col min="9" max="9" width="7.7109375" style="0" customWidth="1"/>
  </cols>
  <sheetData>
    <row r="1" spans="1:9" ht="29.25" customHeight="1">
      <c r="A1" s="255" t="str">
        <f>HYPERLINK('[1]реквизиты'!$A$2)</f>
        <v>Чемпионат России по САМБО среди мужчин</v>
      </c>
      <c r="B1" s="255"/>
      <c r="C1" s="255"/>
      <c r="D1" s="255"/>
      <c r="E1" s="255"/>
      <c r="F1" s="255"/>
      <c r="G1" s="255"/>
      <c r="H1" s="255"/>
      <c r="I1" s="255"/>
    </row>
    <row r="2" spans="4:7" ht="15.75">
      <c r="D2" s="65"/>
      <c r="E2" s="65"/>
      <c r="F2" s="248" t="str">
        <f>HYPERLINK('пр.взв.'!D4)</f>
        <v>в.к. 90 кг.</v>
      </c>
      <c r="G2" s="248"/>
    </row>
    <row r="3" ht="20.25" customHeight="1">
      <c r="C3" s="66" t="s">
        <v>60</v>
      </c>
    </row>
    <row r="4" ht="12.75">
      <c r="C4" s="67" t="s">
        <v>14</v>
      </c>
    </row>
    <row r="5" spans="1:9" ht="12.75">
      <c r="A5" s="243" t="s">
        <v>15</v>
      </c>
      <c r="B5" s="243" t="s">
        <v>5</v>
      </c>
      <c r="C5" s="219" t="s">
        <v>6</v>
      </c>
      <c r="D5" s="243" t="s">
        <v>16</v>
      </c>
      <c r="E5" s="214" t="s">
        <v>17</v>
      </c>
      <c r="F5" s="215"/>
      <c r="G5" s="243" t="s">
        <v>18</v>
      </c>
      <c r="H5" s="243" t="s">
        <v>19</v>
      </c>
      <c r="I5" s="243" t="s">
        <v>20</v>
      </c>
    </row>
    <row r="6" spans="1:9" ht="12.75">
      <c r="A6" s="241"/>
      <c r="B6" s="241"/>
      <c r="C6" s="241"/>
      <c r="D6" s="241"/>
      <c r="E6" s="216"/>
      <c r="F6" s="217"/>
      <c r="G6" s="241"/>
      <c r="H6" s="241"/>
      <c r="I6" s="241"/>
    </row>
    <row r="7" spans="1:9" ht="12.75">
      <c r="A7" s="249"/>
      <c r="B7" s="250">
        <f>'пр.хода'!N9</f>
        <v>21</v>
      </c>
      <c r="C7" s="247" t="str">
        <f>VLOOKUP(B7,'пр.взв.'!B7:F70,2,FALSE)</f>
        <v>Гусаров Андрей Андреевич</v>
      </c>
      <c r="D7" s="253" t="str">
        <f>VLOOKUP(B7,'пр.взв.'!B7:H70,3,FALSE)</f>
        <v>21.10.88 мс</v>
      </c>
      <c r="E7" s="258" t="str">
        <f>VLOOKUP(B7,'пр.взв.'!B7:H70,4,FALSE)</f>
        <v>МОС</v>
      </c>
      <c r="F7" s="251" t="str">
        <f>VLOOKUP(B7,'пр.взв.'!B7:H70,5,FALSE)</f>
        <v>г. Москва Д</v>
      </c>
      <c r="G7" s="254"/>
      <c r="H7" s="244"/>
      <c r="I7" s="243"/>
    </row>
    <row r="8" spans="1:9" ht="12.75">
      <c r="A8" s="249"/>
      <c r="B8" s="243"/>
      <c r="C8" s="247"/>
      <c r="D8" s="253"/>
      <c r="E8" s="259"/>
      <c r="F8" s="252"/>
      <c r="G8" s="254"/>
      <c r="H8" s="244"/>
      <c r="I8" s="243"/>
    </row>
    <row r="9" spans="1:9" ht="12.75">
      <c r="A9" s="245"/>
      <c r="B9" s="250">
        <f>'пр.хода'!N13</f>
        <v>22</v>
      </c>
      <c r="C9" s="247" t="str">
        <f>VLOOKUP(B9,'пр.взв.'!B9:F70,2,FALSE)</f>
        <v>Орлов Иван Николаевич</v>
      </c>
      <c r="D9" s="247" t="str">
        <f>VLOOKUP(B9,'пр.взв.'!B9:G70,3,FALSE)</f>
        <v>07.05.85 мс</v>
      </c>
      <c r="E9" s="258" t="str">
        <f>VLOOKUP(B9,'пр.взв.'!B2:H72,4,FALSE)</f>
        <v>ПФО</v>
      </c>
      <c r="F9" s="251" t="str">
        <f>VLOOKUP(B9,'пр.взв.'!B9:H70,5,FALSE)</f>
        <v>Пермский Пермь Д</v>
      </c>
      <c r="G9" s="242"/>
      <c r="H9" s="243"/>
      <c r="I9" s="243"/>
    </row>
    <row r="10" spans="1:9" ht="12.75">
      <c r="A10" s="245"/>
      <c r="B10" s="243"/>
      <c r="C10" s="247"/>
      <c r="D10" s="247"/>
      <c r="E10" s="259"/>
      <c r="F10" s="252"/>
      <c r="G10" s="242"/>
      <c r="H10" s="243"/>
      <c r="I10" s="243"/>
    </row>
    <row r="11" spans="1:2" ht="34.5" customHeight="1">
      <c r="A11" s="35" t="s">
        <v>21</v>
      </c>
      <c r="B11" s="35"/>
    </row>
    <row r="12" spans="2:9" ht="19.5" customHeight="1">
      <c r="B12" s="35" t="s">
        <v>0</v>
      </c>
      <c r="C12" s="68"/>
      <c r="D12" s="68"/>
      <c r="E12" s="68"/>
      <c r="F12" s="68"/>
      <c r="G12" s="68"/>
      <c r="H12" s="68"/>
      <c r="I12" s="68"/>
    </row>
    <row r="13" spans="2:9" ht="19.5" customHeight="1">
      <c r="B13" s="35" t="s">
        <v>1</v>
      </c>
      <c r="C13" s="68"/>
      <c r="D13" s="68"/>
      <c r="E13" s="68"/>
      <c r="F13" s="68"/>
      <c r="G13" s="68"/>
      <c r="H13" s="68"/>
      <c r="I13" s="68"/>
    </row>
    <row r="14" ht="19.5" customHeight="1"/>
    <row r="15" ht="12.75">
      <c r="C15" s="16" t="s">
        <v>63</v>
      </c>
    </row>
    <row r="16" spans="3:6" ht="15.75">
      <c r="C16" s="67" t="s">
        <v>22</v>
      </c>
      <c r="F16" s="102"/>
    </row>
    <row r="17" spans="1:9" ht="12.75">
      <c r="A17" s="243" t="s">
        <v>15</v>
      </c>
      <c r="B17" s="243" t="s">
        <v>5</v>
      </c>
      <c r="C17" s="219" t="s">
        <v>6</v>
      </c>
      <c r="D17" s="243" t="s">
        <v>16</v>
      </c>
      <c r="E17" s="214" t="s">
        <v>17</v>
      </c>
      <c r="F17" s="215"/>
      <c r="G17" s="243" t="s">
        <v>18</v>
      </c>
      <c r="H17" s="243" t="s">
        <v>19</v>
      </c>
      <c r="I17" s="243" t="s">
        <v>20</v>
      </c>
    </row>
    <row r="18" spans="1:9" ht="12.75">
      <c r="A18" s="241"/>
      <c r="B18" s="241"/>
      <c r="C18" s="241"/>
      <c r="D18" s="241"/>
      <c r="E18" s="256"/>
      <c r="F18" s="257"/>
      <c r="G18" s="241"/>
      <c r="H18" s="241"/>
      <c r="I18" s="241"/>
    </row>
    <row r="19" spans="1:9" ht="12.75">
      <c r="A19" s="249"/>
      <c r="B19" s="250">
        <f>'пр.хода'!N37</f>
        <v>14</v>
      </c>
      <c r="C19" s="247" t="str">
        <f>VLOOKUP(B19,'пр.взв.'!B7:F70,2,FALSE)</f>
        <v>Шикалов Юрий Александрович</v>
      </c>
      <c r="D19" s="247" t="str">
        <f>VLOOKUP(B19,'пр.взв.'!B7:G70,3,FALSE)</f>
        <v>12.04.85 мс</v>
      </c>
      <c r="E19" s="258" t="str">
        <f>VLOOKUP(B19,'пр.взв.'!B1:H82,4,FALSE)</f>
        <v>МОС</v>
      </c>
      <c r="F19" s="251" t="str">
        <f>VLOOKUP(B19,'пр.взв.'!B7:H70,5,FALSE)</f>
        <v>г. Москва Д</v>
      </c>
      <c r="G19" s="242"/>
      <c r="H19" s="244"/>
      <c r="I19" s="243"/>
    </row>
    <row r="20" spans="1:9" ht="12.75">
      <c r="A20" s="249"/>
      <c r="B20" s="243"/>
      <c r="C20" s="247"/>
      <c r="D20" s="247"/>
      <c r="E20" s="259"/>
      <c r="F20" s="252"/>
      <c r="G20" s="242"/>
      <c r="H20" s="244"/>
      <c r="I20" s="243"/>
    </row>
    <row r="21" spans="1:9" ht="12.75">
      <c r="A21" s="245"/>
      <c r="B21" s="250">
        <f>'пр.хода'!N41</f>
        <v>1</v>
      </c>
      <c r="C21" s="247" t="str">
        <f>VLOOKUP(B21,'пр.взв.'!B1:F70,2,FALSE)</f>
        <v>Черноскулов Альсим Леонидович</v>
      </c>
      <c r="D21" s="247" t="str">
        <f>VLOOKUP(C21,'пр.взв.'!C1:G70,2,FALSE)</f>
        <v>11.05.83 змс</v>
      </c>
      <c r="E21" s="258" t="str">
        <f>VLOOKUP(B21,'пр.взв.'!B4:H84,4,FALSE)</f>
        <v>УФО</v>
      </c>
      <c r="F21" s="247" t="str">
        <f>VLOOKUP(E21,'пр.взв.'!E1:I70,2,FALSE)</f>
        <v>Свердловская В.Пышма  д</v>
      </c>
      <c r="G21" s="242"/>
      <c r="H21" s="243"/>
      <c r="I21" s="243"/>
    </row>
    <row r="22" spans="1:9" ht="12.75">
      <c r="A22" s="245"/>
      <c r="B22" s="243"/>
      <c r="C22" s="247"/>
      <c r="D22" s="247"/>
      <c r="E22" s="259"/>
      <c r="F22" s="247"/>
      <c r="G22" s="242"/>
      <c r="H22" s="243"/>
      <c r="I22" s="243"/>
    </row>
    <row r="23" spans="1:2" ht="32.25" customHeight="1">
      <c r="A23" s="35" t="s">
        <v>21</v>
      </c>
      <c r="B23" s="35"/>
    </row>
    <row r="24" spans="2:9" ht="19.5" customHeight="1">
      <c r="B24" s="35" t="s">
        <v>0</v>
      </c>
      <c r="C24" s="68"/>
      <c r="D24" s="68"/>
      <c r="E24" s="68"/>
      <c r="F24" s="68"/>
      <c r="G24" s="68"/>
      <c r="H24" s="68"/>
      <c r="I24" s="68"/>
    </row>
    <row r="25" spans="2:9" ht="19.5" customHeight="1">
      <c r="B25" s="35" t="s">
        <v>1</v>
      </c>
      <c r="C25" s="68"/>
      <c r="D25" s="68"/>
      <c r="E25" s="68"/>
      <c r="F25" s="68"/>
      <c r="G25" s="68"/>
      <c r="H25" s="68"/>
      <c r="I25" s="68"/>
    </row>
    <row r="29" spans="3:7" ht="15.75">
      <c r="C29" s="64" t="s">
        <v>23</v>
      </c>
      <c r="F29" s="248" t="str">
        <f>HYPERLINK('пр.взв.'!D4)</f>
        <v>в.к. 90 кг.</v>
      </c>
      <c r="G29" s="248"/>
    </row>
    <row r="30" spans="1:9" ht="12.75">
      <c r="A30" s="243" t="s">
        <v>15</v>
      </c>
      <c r="B30" s="243" t="s">
        <v>5</v>
      </c>
      <c r="C30" s="219" t="s">
        <v>6</v>
      </c>
      <c r="D30" s="243" t="s">
        <v>16</v>
      </c>
      <c r="E30" s="214" t="s">
        <v>17</v>
      </c>
      <c r="F30" s="215"/>
      <c r="G30" s="243" t="s">
        <v>18</v>
      </c>
      <c r="H30" s="243" t="s">
        <v>19</v>
      </c>
      <c r="I30" s="243" t="s">
        <v>20</v>
      </c>
    </row>
    <row r="31" spans="1:9" ht="12.75">
      <c r="A31" s="241"/>
      <c r="B31" s="241"/>
      <c r="C31" s="241"/>
      <c r="D31" s="241"/>
      <c r="E31" s="256"/>
      <c r="F31" s="257"/>
      <c r="G31" s="241"/>
      <c r="H31" s="241"/>
      <c r="I31" s="241"/>
    </row>
    <row r="32" spans="1:9" ht="12.75">
      <c r="A32" s="249"/>
      <c r="B32" s="246" t="str">
        <f>'пр.хода'!K22</f>
        <v>27</v>
      </c>
      <c r="C32" s="247" t="str">
        <f>'пр.взв.'!C59</f>
        <v>Кургинян Эдуард Славикович</v>
      </c>
      <c r="D32" s="247" t="str">
        <f>'пр.взв.'!D59</f>
        <v>16.12.86 змс</v>
      </c>
      <c r="E32" s="247" t="str">
        <f>'пр.взв.'!E59</f>
        <v>ЮФО</v>
      </c>
      <c r="F32" s="247" t="str">
        <f>'пр.взв.'!F59</f>
        <v>Краснодарский Армавир Д</v>
      </c>
      <c r="G32" s="242"/>
      <c r="H32" s="244"/>
      <c r="I32" s="243"/>
    </row>
    <row r="33" spans="1:9" ht="12.75">
      <c r="A33" s="249"/>
      <c r="B33" s="243"/>
      <c r="C33" s="247"/>
      <c r="D33" s="247"/>
      <c r="E33" s="247"/>
      <c r="F33" s="247"/>
      <c r="G33" s="242"/>
      <c r="H33" s="244"/>
      <c r="I33" s="243"/>
    </row>
    <row r="34" spans="1:9" ht="12.75">
      <c r="A34" s="245"/>
      <c r="B34" s="246" t="str">
        <f>'пр.хода'!N22</f>
        <v>24</v>
      </c>
      <c r="C34" s="247" t="str">
        <f>'пр.взв.'!C53</f>
        <v>Ханджян Арсен Пениаминович</v>
      </c>
      <c r="D34" s="247" t="str">
        <f>'пр.взв.'!D53</f>
        <v>08.05.89 мсмк</v>
      </c>
      <c r="E34" s="247" t="str">
        <f>'пр.взв.'!E53</f>
        <v>ЮФО </v>
      </c>
      <c r="F34" s="247" t="str">
        <f>'пр.взв.'!F53</f>
        <v>Краснодарский Сочи Д</v>
      </c>
      <c r="G34" s="242"/>
      <c r="H34" s="243"/>
      <c r="I34" s="243"/>
    </row>
    <row r="35" spans="1:9" ht="12.75">
      <c r="A35" s="245"/>
      <c r="B35" s="243"/>
      <c r="C35" s="247"/>
      <c r="D35" s="247"/>
      <c r="E35" s="247"/>
      <c r="F35" s="247"/>
      <c r="G35" s="242"/>
      <c r="H35" s="243"/>
      <c r="I35" s="243"/>
    </row>
    <row r="36" spans="1:2" ht="38.25" customHeight="1">
      <c r="A36" s="35" t="s">
        <v>21</v>
      </c>
      <c r="B36" s="35"/>
    </row>
    <row r="37" spans="2:9" ht="19.5" customHeight="1">
      <c r="B37" s="35" t="s">
        <v>0</v>
      </c>
      <c r="C37" s="68"/>
      <c r="D37" s="68"/>
      <c r="E37" s="68"/>
      <c r="F37" s="68"/>
      <c r="G37" s="68"/>
      <c r="H37" s="68"/>
      <c r="I37" s="68"/>
    </row>
    <row r="38" spans="2:9" ht="19.5" customHeight="1">
      <c r="B38" s="35" t="s">
        <v>1</v>
      </c>
      <c r="C38" s="68"/>
      <c r="D38" s="68"/>
      <c r="E38" s="68"/>
      <c r="F38" s="68"/>
      <c r="G38" s="68"/>
      <c r="H38" s="68"/>
      <c r="I38" s="68"/>
    </row>
    <row r="42" spans="1:8" ht="12.75">
      <c r="A42" s="30">
        <f>HYPERLINK('[1]реквизиты'!$A$20)</f>
      </c>
      <c r="B42" s="34"/>
      <c r="C42" s="34"/>
      <c r="D42" s="34"/>
      <c r="E42" s="34"/>
      <c r="F42" s="15"/>
      <c r="G42" s="69">
        <f>HYPERLINK('[1]реквизиты'!$G$20)</f>
      </c>
      <c r="H42" s="32">
        <f>HYPERLINK('[1]реквизиты'!$G$21)</f>
      </c>
    </row>
    <row r="43" spans="1:8" ht="12.75">
      <c r="A43" s="34"/>
      <c r="B43" s="34"/>
      <c r="C43" s="34"/>
      <c r="D43" s="34"/>
      <c r="E43" s="34"/>
      <c r="F43" s="15"/>
      <c r="G43" s="101"/>
      <c r="H43" s="15"/>
    </row>
    <row r="44" spans="1:8" ht="12.75">
      <c r="A44" s="31">
        <f>HYPERLINK('[1]реквизиты'!$A$22)</f>
      </c>
      <c r="C44" s="34"/>
      <c r="D44" s="34"/>
      <c r="E44" s="34"/>
      <c r="F44" s="31"/>
      <c r="G44" s="69">
        <f>HYPERLINK('[1]реквизиты'!$G$22)</f>
      </c>
      <c r="H44" s="33">
        <f>HYPERLINK('[1]реквизиты'!$G$23)</f>
      </c>
    </row>
    <row r="45" spans="3:7" ht="12.75">
      <c r="C45" s="15"/>
      <c r="D45" s="15"/>
      <c r="E45" s="15"/>
      <c r="F45" s="15"/>
      <c r="G45" s="15"/>
    </row>
  </sheetData>
  <sheetProtection/>
  <mergeCells count="81">
    <mergeCell ref="E32:E33"/>
    <mergeCell ref="E34:E35"/>
    <mergeCell ref="E5:F6"/>
    <mergeCell ref="E17:F18"/>
    <mergeCell ref="E30:F31"/>
    <mergeCell ref="E7:E8"/>
    <mergeCell ref="E9:E10"/>
    <mergeCell ref="E19:E20"/>
    <mergeCell ref="E21:E22"/>
    <mergeCell ref="F7:F8"/>
    <mergeCell ref="A1:I1"/>
    <mergeCell ref="A5:A6"/>
    <mergeCell ref="B5:B6"/>
    <mergeCell ref="C5:C6"/>
    <mergeCell ref="D5:D6"/>
    <mergeCell ref="G5:G6"/>
    <mergeCell ref="H5:H6"/>
    <mergeCell ref="I5:I6"/>
    <mergeCell ref="F2:G2"/>
    <mergeCell ref="F9:F10"/>
    <mergeCell ref="G9:G10"/>
    <mergeCell ref="A7:A8"/>
    <mergeCell ref="B7:B8"/>
    <mergeCell ref="C7:C8"/>
    <mergeCell ref="D7:D8"/>
    <mergeCell ref="G7:G8"/>
    <mergeCell ref="A9:A10"/>
    <mergeCell ref="B9:B10"/>
    <mergeCell ref="C9:C10"/>
    <mergeCell ref="D9:D10"/>
    <mergeCell ref="H17:H18"/>
    <mergeCell ref="I7:I8"/>
    <mergeCell ref="H9:H10"/>
    <mergeCell ref="I9:I10"/>
    <mergeCell ref="I17:I18"/>
    <mergeCell ref="H7:H8"/>
    <mergeCell ref="G19:G20"/>
    <mergeCell ref="B17:B18"/>
    <mergeCell ref="C17:C18"/>
    <mergeCell ref="D17:D18"/>
    <mergeCell ref="G17:G18"/>
    <mergeCell ref="B19:B20"/>
    <mergeCell ref="C19:C20"/>
    <mergeCell ref="D19:D20"/>
    <mergeCell ref="F19:F20"/>
    <mergeCell ref="H19:H20"/>
    <mergeCell ref="I19:I20"/>
    <mergeCell ref="A17:A18"/>
    <mergeCell ref="A21:A22"/>
    <mergeCell ref="B21:B22"/>
    <mergeCell ref="C21:C22"/>
    <mergeCell ref="D21:D22"/>
    <mergeCell ref="H21:H22"/>
    <mergeCell ref="I21:I22"/>
    <mergeCell ref="A19:A20"/>
    <mergeCell ref="A32:A33"/>
    <mergeCell ref="B32:B33"/>
    <mergeCell ref="C32:C33"/>
    <mergeCell ref="D32:D33"/>
    <mergeCell ref="A30:A31"/>
    <mergeCell ref="B30:B31"/>
    <mergeCell ref="C30:C31"/>
    <mergeCell ref="D30:D31"/>
    <mergeCell ref="F21:F22"/>
    <mergeCell ref="G21:G22"/>
    <mergeCell ref="F29:G29"/>
    <mergeCell ref="F34:F35"/>
    <mergeCell ref="G34:G35"/>
    <mergeCell ref="F32:F33"/>
    <mergeCell ref="A34:A35"/>
    <mergeCell ref="B34:B35"/>
    <mergeCell ref="C34:C35"/>
    <mergeCell ref="D34:D35"/>
    <mergeCell ref="G32:G33"/>
    <mergeCell ref="G30:G31"/>
    <mergeCell ref="H34:H35"/>
    <mergeCell ref="I34:I35"/>
    <mergeCell ref="H32:H33"/>
    <mergeCell ref="I32:I33"/>
    <mergeCell ref="H30:H31"/>
    <mergeCell ref="I30:I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D1">
      <selection activeCell="P64" sqref="I1:P65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17.7109375" style="0" customWidth="1"/>
    <col min="4" max="4" width="8.421875" style="0" customWidth="1"/>
    <col min="5" max="5" width="9.7109375" style="0" customWidth="1"/>
    <col min="6" max="6" width="30.140625" style="0" customWidth="1"/>
    <col min="8" max="8" width="12.28125" style="0" customWidth="1"/>
    <col min="9" max="9" width="6.7109375" style="0" customWidth="1"/>
    <col min="10" max="10" width="6.57421875" style="0" customWidth="1"/>
    <col min="11" max="11" width="21.7109375" style="0" customWidth="1"/>
    <col min="14" max="14" width="27.421875" style="0" customWidth="1"/>
  </cols>
  <sheetData>
    <row r="1" spans="2:16" ht="15.75" customHeight="1">
      <c r="B1" s="260" t="s">
        <v>75</v>
      </c>
      <c r="C1" s="260"/>
      <c r="D1" s="260"/>
      <c r="E1" s="260"/>
      <c r="F1" s="260"/>
      <c r="G1" s="260"/>
      <c r="H1" s="260"/>
      <c r="I1" s="113"/>
      <c r="J1" s="260" t="s">
        <v>75</v>
      </c>
      <c r="K1" s="260"/>
      <c r="L1" s="260"/>
      <c r="M1" s="260"/>
      <c r="N1" s="260"/>
      <c r="O1" s="260"/>
      <c r="P1" s="260"/>
    </row>
    <row r="2" spans="2:16" ht="15.75">
      <c r="B2" s="261" t="str">
        <f>'пр.взв.'!D4</f>
        <v>в.к. 90 кг.</v>
      </c>
      <c r="C2" s="262"/>
      <c r="D2" s="262"/>
      <c r="E2" s="262"/>
      <c r="F2" s="262"/>
      <c r="G2" s="262"/>
      <c r="H2" s="262"/>
      <c r="I2" s="114"/>
      <c r="J2" s="261" t="str">
        <f>'пр.взв.'!D4</f>
        <v>в.к. 90 кг.</v>
      </c>
      <c r="K2" s="262"/>
      <c r="L2" s="262"/>
      <c r="M2" s="262"/>
      <c r="N2" s="262"/>
      <c r="O2" s="262"/>
      <c r="P2" s="262"/>
    </row>
    <row r="3" spans="2:16" ht="16.5" hidden="1" thickBot="1">
      <c r="B3" s="115" t="s">
        <v>70</v>
      </c>
      <c r="C3" s="116" t="s">
        <v>77</v>
      </c>
      <c r="D3" s="117" t="s">
        <v>71</v>
      </c>
      <c r="E3" s="118"/>
      <c r="F3" s="118"/>
      <c r="G3" s="118"/>
      <c r="H3" s="118"/>
      <c r="I3" s="118"/>
      <c r="J3" s="115" t="s">
        <v>1</v>
      </c>
      <c r="K3" s="116" t="s">
        <v>77</v>
      </c>
      <c r="L3" s="117" t="s">
        <v>71</v>
      </c>
      <c r="M3" s="118"/>
      <c r="N3" s="115"/>
      <c r="O3" s="118"/>
      <c r="P3" s="118"/>
    </row>
    <row r="4" spans="1:16" ht="12.75" customHeight="1" hidden="1">
      <c r="A4" s="265" t="s">
        <v>76</v>
      </c>
      <c r="B4" s="267" t="s">
        <v>5</v>
      </c>
      <c r="C4" s="189" t="s">
        <v>6</v>
      </c>
      <c r="D4" s="189" t="s">
        <v>16</v>
      </c>
      <c r="E4" s="263" t="s">
        <v>17</v>
      </c>
      <c r="F4" s="189" t="s">
        <v>18</v>
      </c>
      <c r="G4" s="189" t="s">
        <v>19</v>
      </c>
      <c r="H4" s="191" t="s">
        <v>20</v>
      </c>
      <c r="I4" s="265" t="s">
        <v>76</v>
      </c>
      <c r="J4" s="267" t="s">
        <v>5</v>
      </c>
      <c r="K4" s="189" t="s">
        <v>6</v>
      </c>
      <c r="L4" s="189" t="s">
        <v>16</v>
      </c>
      <c r="M4" s="263" t="s">
        <v>17</v>
      </c>
      <c r="N4" s="189" t="s">
        <v>18</v>
      </c>
      <c r="O4" s="189" t="s">
        <v>19</v>
      </c>
      <c r="P4" s="191" t="s">
        <v>20</v>
      </c>
    </row>
    <row r="5" spans="1:16" ht="13.5" customHeight="1" hidden="1" thickBot="1">
      <c r="A5" s="266"/>
      <c r="B5" s="268"/>
      <c r="C5" s="190"/>
      <c r="D5" s="190"/>
      <c r="E5" s="264"/>
      <c r="F5" s="190"/>
      <c r="G5" s="190"/>
      <c r="H5" s="192"/>
      <c r="I5" s="266"/>
      <c r="J5" s="268"/>
      <c r="K5" s="190"/>
      <c r="L5" s="190"/>
      <c r="M5" s="264"/>
      <c r="N5" s="190"/>
      <c r="O5" s="190"/>
      <c r="P5" s="192"/>
    </row>
    <row r="6" spans="1:16" ht="12.75" hidden="1">
      <c r="A6" s="269">
        <v>1</v>
      </c>
      <c r="B6" s="272">
        <v>1</v>
      </c>
      <c r="C6" s="274" t="str">
        <f>VLOOKUP(B6,'пр.взв.'!B7:H70,2,FALSE)</f>
        <v>Черноскулов Альсим Леонидович</v>
      </c>
      <c r="D6" s="274" t="str">
        <f>VLOOKUP(C6,'пр.взв.'!C7:I70,2,FALSE)</f>
        <v>11.05.83 змс</v>
      </c>
      <c r="E6" s="274" t="str">
        <f>VLOOKUP(D6,'пр.взв.'!D7:J70,2,FALSE)</f>
        <v>УФО</v>
      </c>
      <c r="F6" s="276"/>
      <c r="G6" s="226"/>
      <c r="H6" s="219"/>
      <c r="I6" s="282">
        <v>1</v>
      </c>
      <c r="J6" s="285">
        <v>2</v>
      </c>
      <c r="K6" s="274" t="str">
        <f>VLOOKUP(J6,'пр.взв.'!B7:H70,2,FALSE)</f>
        <v>Вакаев Шейх-Магомед Ширваниевич</v>
      </c>
      <c r="L6" s="274" t="str">
        <f>VLOOKUP(K6,'пр.взв.'!C7:I70,2,FALSE)</f>
        <v>30.10.87 мсмк</v>
      </c>
      <c r="M6" s="274" t="str">
        <f>VLOOKUP(L6,'пр.взв.'!D7:J70,2,FALSE)</f>
        <v>СКФО</v>
      </c>
      <c r="N6" s="281"/>
      <c r="O6" s="276"/>
      <c r="P6" s="226"/>
    </row>
    <row r="7" spans="1:16" ht="12.75" hidden="1">
      <c r="A7" s="270"/>
      <c r="B7" s="273"/>
      <c r="C7" s="275"/>
      <c r="D7" s="275"/>
      <c r="E7" s="275"/>
      <c r="F7" s="242"/>
      <c r="G7" s="244"/>
      <c r="H7" s="243"/>
      <c r="I7" s="283"/>
      <c r="J7" s="273"/>
      <c r="K7" s="275"/>
      <c r="L7" s="275"/>
      <c r="M7" s="275"/>
      <c r="N7" s="242"/>
      <c r="O7" s="242"/>
      <c r="P7" s="244"/>
    </row>
    <row r="8" spans="1:16" ht="12.75" hidden="1">
      <c r="A8" s="270"/>
      <c r="B8" s="277">
        <v>17</v>
      </c>
      <c r="C8" s="279" t="str">
        <f>VLOOKUP(B8,'пр.взв.'!B1:H72,2,FALSE)</f>
        <v>Румянцев Павел Владимирович</v>
      </c>
      <c r="D8" s="279" t="str">
        <f>VLOOKUP(C8,'пр.взв.'!C1:I72,2,FALSE)</f>
        <v>16.08.87, мсмк</v>
      </c>
      <c r="E8" s="279" t="str">
        <f>VLOOKUP(D8,'пр.взв.'!D1:J72,2,FALSE)</f>
        <v>ПФО</v>
      </c>
      <c r="F8" s="286"/>
      <c r="G8" s="241"/>
      <c r="H8" s="241"/>
      <c r="I8" s="283"/>
      <c r="J8" s="277">
        <v>18</v>
      </c>
      <c r="K8" s="279" t="str">
        <f>VLOOKUP(J8,'пр.взв.'!B1:H72,2,FALSE)</f>
        <v>Котов Сергей Васильевич</v>
      </c>
      <c r="L8" s="279" t="str">
        <f>VLOOKUP(K8,'пр.взв.'!C1:I72,2,FALSE)</f>
        <v>30.11.90 мс</v>
      </c>
      <c r="M8" s="279" t="str">
        <f>VLOOKUP(L8,'пр.взв.'!D1:J72,2,FALSE)</f>
        <v>СФО</v>
      </c>
      <c r="N8" s="286"/>
      <c r="O8" s="286"/>
      <c r="P8" s="241"/>
    </row>
    <row r="9" spans="1:16" ht="13.5" hidden="1" thickBot="1">
      <c r="A9" s="271"/>
      <c r="B9" s="278"/>
      <c r="C9" s="280"/>
      <c r="D9" s="280"/>
      <c r="E9" s="280"/>
      <c r="F9" s="287"/>
      <c r="G9" s="264"/>
      <c r="H9" s="264"/>
      <c r="I9" s="284"/>
      <c r="J9" s="278"/>
      <c r="K9" s="280"/>
      <c r="L9" s="280"/>
      <c r="M9" s="280"/>
      <c r="N9" s="287"/>
      <c r="O9" s="287"/>
      <c r="P9" s="264"/>
    </row>
    <row r="10" spans="1:16" ht="12.75" hidden="1">
      <c r="A10" s="269">
        <v>2</v>
      </c>
      <c r="B10" s="285">
        <v>9</v>
      </c>
      <c r="C10" s="290" t="str">
        <f>VLOOKUP(B10,'пр.взв.'!B1:H74,2,FALSE)</f>
        <v>Марухно Виктор Иванович</v>
      </c>
      <c r="D10" s="290" t="str">
        <f>VLOOKUP(C10,'пр.взв.'!C1:I74,2,FALSE)</f>
        <v>05.08.91 кмс</v>
      </c>
      <c r="E10" s="290" t="str">
        <f>VLOOKUP(D10,'пр.взв.'!D1:J74,2,FALSE)</f>
        <v>СПБ</v>
      </c>
      <c r="F10" s="288"/>
      <c r="G10" s="289"/>
      <c r="H10" s="292"/>
      <c r="I10" s="282">
        <v>2</v>
      </c>
      <c r="J10" s="285">
        <v>10</v>
      </c>
      <c r="K10" s="290" t="str">
        <f>VLOOKUP(J10,'пр.взв.'!B1:H74,2,FALSE)</f>
        <v>Григорян Арам Арайикович</v>
      </c>
      <c r="L10" s="290" t="str">
        <f>VLOOKUP(K10,'пр.взв.'!C1:I74,2,FALSE)</f>
        <v>03.02.90 мс</v>
      </c>
      <c r="M10" s="290" t="str">
        <f>VLOOKUP(L10,'пр.взв.'!D1:J74,2,FALSE)</f>
        <v>ЦФО</v>
      </c>
      <c r="N10" s="291"/>
      <c r="O10" s="288"/>
      <c r="P10" s="289"/>
    </row>
    <row r="11" spans="1:16" ht="12.75" hidden="1">
      <c r="A11" s="270"/>
      <c r="B11" s="273"/>
      <c r="C11" s="275"/>
      <c r="D11" s="275"/>
      <c r="E11" s="275"/>
      <c r="F11" s="242"/>
      <c r="G11" s="244"/>
      <c r="H11" s="243"/>
      <c r="I11" s="283"/>
      <c r="J11" s="273"/>
      <c r="K11" s="275"/>
      <c r="L11" s="275"/>
      <c r="M11" s="275"/>
      <c r="N11" s="242"/>
      <c r="O11" s="242"/>
      <c r="P11" s="244"/>
    </row>
    <row r="12" spans="1:16" ht="12.75" hidden="1">
      <c r="A12" s="270"/>
      <c r="B12" s="277">
        <v>25</v>
      </c>
      <c r="C12" s="279" t="str">
        <f>VLOOKUP(B12,'пр.взв.'!B3:H76,2,FALSE)</f>
        <v>Байменов Максим Сергеевич</v>
      </c>
      <c r="D12" s="279" t="str">
        <f>VLOOKUP(C12,'пр.взв.'!C3:I76,2,FALSE)</f>
        <v>26.04.90 мс</v>
      </c>
      <c r="E12" s="279" t="str">
        <f>VLOOKUP(D12,'пр.взв.'!D3:J76,2,FALSE)</f>
        <v>СФО</v>
      </c>
      <c r="F12" s="286"/>
      <c r="G12" s="241"/>
      <c r="H12" s="241"/>
      <c r="I12" s="283"/>
      <c r="J12" s="277">
        <v>26</v>
      </c>
      <c r="K12" s="279" t="str">
        <f>VLOOKUP(J12,'пр.взв.'!B3:H76,2,FALSE)</f>
        <v>Зеленяк Дмитрий Сергеевич</v>
      </c>
      <c r="L12" s="279" t="str">
        <f>VLOOKUP(K12,'пр.взв.'!C3:I76,2,FALSE)</f>
        <v>15.02.84 мс</v>
      </c>
      <c r="M12" s="279" t="str">
        <f>VLOOKUP(L12,'пр.взв.'!D3:J76,2,FALSE)</f>
        <v>УФО</v>
      </c>
      <c r="N12" s="286"/>
      <c r="O12" s="286"/>
      <c r="P12" s="241"/>
    </row>
    <row r="13" spans="1:16" ht="13.5" hidden="1" thickBot="1">
      <c r="A13" s="271"/>
      <c r="B13" s="278"/>
      <c r="C13" s="280"/>
      <c r="D13" s="280"/>
      <c r="E13" s="280"/>
      <c r="F13" s="287"/>
      <c r="G13" s="264"/>
      <c r="H13" s="264"/>
      <c r="I13" s="284"/>
      <c r="J13" s="278"/>
      <c r="K13" s="280"/>
      <c r="L13" s="280"/>
      <c r="M13" s="280"/>
      <c r="N13" s="287"/>
      <c r="O13" s="287"/>
      <c r="P13" s="264"/>
    </row>
    <row r="14" spans="1:16" ht="12.75" hidden="1">
      <c r="A14" s="269">
        <v>3</v>
      </c>
      <c r="B14" s="285">
        <v>5</v>
      </c>
      <c r="C14" s="274" t="str">
        <f>VLOOKUP(B14,'пр.взв.'!B1:H78,2,FALSE)</f>
        <v>Евстифеев Михаил Александрович</v>
      </c>
      <c r="D14" s="274" t="str">
        <f>VLOOKUP(C14,'пр.взв.'!C1:I78,2,FALSE)</f>
        <v>24.06.91 мс</v>
      </c>
      <c r="E14" s="274" t="str">
        <f>VLOOKUP(D14,'пр.взв.'!D1:J78,2,FALSE)</f>
        <v>ЦФО</v>
      </c>
      <c r="F14" s="276"/>
      <c r="G14" s="226"/>
      <c r="H14" s="219"/>
      <c r="I14" s="282">
        <v>3</v>
      </c>
      <c r="J14" s="285">
        <v>6</v>
      </c>
      <c r="K14" s="274" t="str">
        <f>VLOOKUP(J14,'пр.взв.'!B1:H78,2,FALSE)</f>
        <v>Волков Игорь Олегович</v>
      </c>
      <c r="L14" s="274" t="str">
        <f>VLOOKUP(K14,'пр.взв.'!C1:I78,2,FALSE)</f>
        <v>30.09.85 мс</v>
      </c>
      <c r="M14" s="274" t="str">
        <f>VLOOKUP(L14,'пр.взв.'!D1:J78,2,FALSE)</f>
        <v>ЦФО</v>
      </c>
      <c r="N14" s="281"/>
      <c r="O14" s="276"/>
      <c r="P14" s="226"/>
    </row>
    <row r="15" spans="1:16" ht="12.75" hidden="1">
      <c r="A15" s="270"/>
      <c r="B15" s="273"/>
      <c r="C15" s="275"/>
      <c r="D15" s="275"/>
      <c r="E15" s="275"/>
      <c r="F15" s="242"/>
      <c r="G15" s="244"/>
      <c r="H15" s="243"/>
      <c r="I15" s="283"/>
      <c r="J15" s="273"/>
      <c r="K15" s="275"/>
      <c r="L15" s="275"/>
      <c r="M15" s="275"/>
      <c r="N15" s="242"/>
      <c r="O15" s="242"/>
      <c r="P15" s="244"/>
    </row>
    <row r="16" spans="1:16" ht="12.75" hidden="1">
      <c r="A16" s="270"/>
      <c r="B16" s="277">
        <v>21</v>
      </c>
      <c r="C16" s="279" t="str">
        <f>VLOOKUP(B16,'пр.взв.'!B17:H80,2,FALSE)</f>
        <v>Гусаров Андрей Андреевич</v>
      </c>
      <c r="D16" s="279" t="str">
        <f>VLOOKUP(C16,'пр.взв.'!C17:I80,2,FALSE)</f>
        <v>21.10.88 мс</v>
      </c>
      <c r="E16" s="279" t="str">
        <f>VLOOKUP(D16,'пр.взв.'!D17:J80,2,FALSE)</f>
        <v>МОС</v>
      </c>
      <c r="F16" s="286"/>
      <c r="G16" s="241"/>
      <c r="H16" s="241"/>
      <c r="I16" s="283"/>
      <c r="J16" s="277">
        <v>22</v>
      </c>
      <c r="K16" s="279" t="str">
        <f>VLOOKUP(J16,'пр.взв.'!B1:H80,2,FALSE)</f>
        <v>Орлов Иван Николаевич</v>
      </c>
      <c r="L16" s="279" t="str">
        <f>VLOOKUP(K16,'пр.взв.'!C1:I80,2,FALSE)</f>
        <v>07.05.85 мс</v>
      </c>
      <c r="M16" s="279" t="str">
        <f>VLOOKUP(L16,'пр.взв.'!D1:J80,2,FALSE)</f>
        <v>ПФО</v>
      </c>
      <c r="N16" s="286"/>
      <c r="O16" s="286"/>
      <c r="P16" s="241"/>
    </row>
    <row r="17" spans="1:16" ht="13.5" hidden="1" thickBot="1">
      <c r="A17" s="271"/>
      <c r="B17" s="278"/>
      <c r="C17" s="280"/>
      <c r="D17" s="280"/>
      <c r="E17" s="280"/>
      <c r="F17" s="287"/>
      <c r="G17" s="264"/>
      <c r="H17" s="264"/>
      <c r="I17" s="284"/>
      <c r="J17" s="278"/>
      <c r="K17" s="280"/>
      <c r="L17" s="280"/>
      <c r="M17" s="280"/>
      <c r="N17" s="287"/>
      <c r="O17" s="287"/>
      <c r="P17" s="264"/>
    </row>
    <row r="18" spans="1:16" ht="12.75" hidden="1">
      <c r="A18" s="269">
        <v>4</v>
      </c>
      <c r="B18" s="285">
        <v>13</v>
      </c>
      <c r="C18" s="290" t="str">
        <f>VLOOKUP(B18,'пр.взв.'!B1:H82,2,FALSE)</f>
        <v>Шафигуллин Динар Равилевич</v>
      </c>
      <c r="D18" s="290" t="str">
        <f>VLOOKUP(C18,'пр.взв.'!C1:I82,2,FALSE)</f>
        <v>12.12.90 мс</v>
      </c>
      <c r="E18" s="290" t="str">
        <f>VLOOKUP(D18,'пр.взв.'!D1:J82,2,FALSE)</f>
        <v>ЦФО</v>
      </c>
      <c r="F18" s="288"/>
      <c r="G18" s="289"/>
      <c r="H18" s="292"/>
      <c r="I18" s="282">
        <v>12</v>
      </c>
      <c r="J18" s="285">
        <v>14</v>
      </c>
      <c r="K18" s="290" t="str">
        <f>VLOOKUP(J18,'пр.взв.'!B1:H82,2,FALSE)</f>
        <v>Шикалов Юрий Александрович</v>
      </c>
      <c r="L18" s="290" t="str">
        <f>VLOOKUP(K18,'пр.взв.'!C1:I82,2,FALSE)</f>
        <v>12.04.85 мс</v>
      </c>
      <c r="M18" s="290" t="str">
        <f>VLOOKUP(L18,'пр.взв.'!D1:J82,2,FALSE)</f>
        <v>МОС</v>
      </c>
      <c r="N18" s="242"/>
      <c r="O18" s="293"/>
      <c r="P18" s="244"/>
    </row>
    <row r="19" spans="1:16" ht="12.75" hidden="1">
      <c r="A19" s="270"/>
      <c r="B19" s="273"/>
      <c r="C19" s="275"/>
      <c r="D19" s="275"/>
      <c r="E19" s="275"/>
      <c r="F19" s="242"/>
      <c r="G19" s="244"/>
      <c r="H19" s="243"/>
      <c r="I19" s="283"/>
      <c r="J19" s="273"/>
      <c r="K19" s="275"/>
      <c r="L19" s="275"/>
      <c r="M19" s="275"/>
      <c r="N19" s="242"/>
      <c r="O19" s="242"/>
      <c r="P19" s="244"/>
    </row>
    <row r="20" spans="1:16" ht="12.75" hidden="1">
      <c r="A20" s="270"/>
      <c r="B20" s="277">
        <v>29</v>
      </c>
      <c r="C20" s="279" t="str">
        <f>VLOOKUP(B20,'пр.взв.'!B2:H84,2,FALSE)</f>
        <v>Калашаов Арамбий Бачмизщович</v>
      </c>
      <c r="D20" s="279" t="str">
        <f>VLOOKUP(C20,'пр.взв.'!C2:I84,2,FALSE)</f>
        <v>20.12.82 мс</v>
      </c>
      <c r="E20" s="279" t="str">
        <f>VLOOKUP(D20,'пр.взв.'!D2:J84,2,FALSE)</f>
        <v>ЮФО </v>
      </c>
      <c r="F20" s="286"/>
      <c r="G20" s="241"/>
      <c r="H20" s="241"/>
      <c r="I20" s="283"/>
      <c r="J20" s="277">
        <v>30</v>
      </c>
      <c r="K20" s="279" t="e">
        <f>VLOOKUP(J20,'пр.взв.'!B1:H84,2,FALSE)</f>
        <v>#N/A</v>
      </c>
      <c r="L20" s="279" t="e">
        <f>VLOOKUP(K20,'пр.взв.'!C1:I84,2,FALSE)</f>
        <v>#N/A</v>
      </c>
      <c r="M20" s="279" t="e">
        <f>VLOOKUP(L20,'пр.взв.'!D1:J84,2,FALSE)</f>
        <v>#N/A</v>
      </c>
      <c r="N20" s="286"/>
      <c r="O20" s="286"/>
      <c r="P20" s="241"/>
    </row>
    <row r="21" spans="1:16" ht="13.5" hidden="1" thickBot="1">
      <c r="A21" s="271"/>
      <c r="B21" s="278"/>
      <c r="C21" s="280"/>
      <c r="D21" s="280"/>
      <c r="E21" s="280"/>
      <c r="F21" s="287"/>
      <c r="G21" s="264"/>
      <c r="H21" s="264"/>
      <c r="I21" s="284"/>
      <c r="J21" s="278"/>
      <c r="K21" s="280"/>
      <c r="L21" s="280"/>
      <c r="M21" s="280"/>
      <c r="N21" s="287"/>
      <c r="O21" s="287"/>
      <c r="P21" s="264"/>
    </row>
    <row r="22" spans="1:16" ht="12.75" hidden="1">
      <c r="A22" s="270">
        <v>5</v>
      </c>
      <c r="B22" s="285">
        <v>3</v>
      </c>
      <c r="C22" s="274" t="str">
        <f>VLOOKUP(B22,'пр.взв.'!B2:H86,2,FALSE)</f>
        <v>Горбаль Александр Михайлович</v>
      </c>
      <c r="D22" s="274" t="str">
        <f>VLOOKUP(C22,'пр.взв.'!C2:I86,2,FALSE)</f>
        <v>10.04.91 мс</v>
      </c>
      <c r="E22" s="274" t="str">
        <f>VLOOKUP(D22,'пр.взв.'!D2:J86,2,FALSE)</f>
        <v>УФО</v>
      </c>
      <c r="F22" s="276"/>
      <c r="G22" s="226"/>
      <c r="H22" s="219"/>
      <c r="I22" s="282">
        <v>4</v>
      </c>
      <c r="J22" s="285">
        <v>4</v>
      </c>
      <c r="K22" s="274" t="str">
        <f>VLOOKUP(J22,'пр.взв.'!B2:H86,2,FALSE)</f>
        <v>Росляков Александр Владимирович</v>
      </c>
      <c r="L22" s="274" t="str">
        <f>VLOOKUP(K22,'пр.взв.'!C2:I86,2,FALSE)</f>
        <v>11.02.91 мс</v>
      </c>
      <c r="M22" s="274" t="str">
        <f>VLOOKUP(L22,'пр.взв.'!D2:J86,2,FALSE)</f>
        <v>МОС</v>
      </c>
      <c r="N22" s="281"/>
      <c r="O22" s="276"/>
      <c r="P22" s="226"/>
    </row>
    <row r="23" spans="1:16" ht="12.75" hidden="1">
      <c r="A23" s="270"/>
      <c r="B23" s="273"/>
      <c r="C23" s="275"/>
      <c r="D23" s="275"/>
      <c r="E23" s="275"/>
      <c r="F23" s="242"/>
      <c r="G23" s="244"/>
      <c r="H23" s="243"/>
      <c r="I23" s="283"/>
      <c r="J23" s="273"/>
      <c r="K23" s="275"/>
      <c r="L23" s="275"/>
      <c r="M23" s="275"/>
      <c r="N23" s="242"/>
      <c r="O23" s="242"/>
      <c r="P23" s="244"/>
    </row>
    <row r="24" spans="1:16" ht="12.75" hidden="1">
      <c r="A24" s="270"/>
      <c r="B24" s="277">
        <v>19</v>
      </c>
      <c r="C24" s="279" t="str">
        <f>VLOOKUP(B24,'пр.взв.'!B2:H88,2,FALSE)</f>
        <v>Тихонов Евгений Александрович</v>
      </c>
      <c r="D24" s="279" t="str">
        <f>VLOOKUP(C24,'пр.взв.'!C2:I88,2,FALSE)</f>
        <v>04.11.87 мс</v>
      </c>
      <c r="E24" s="279" t="str">
        <f>VLOOKUP(D24,'пр.взв.'!D2:J88,2,FALSE)</f>
        <v>ПФО</v>
      </c>
      <c r="F24" s="286"/>
      <c r="G24" s="241"/>
      <c r="H24" s="241"/>
      <c r="I24" s="283"/>
      <c r="J24" s="277">
        <v>20</v>
      </c>
      <c r="K24" s="279" t="str">
        <f>VLOOKUP(J24,'пр.взв.'!B2:H88,2,FALSE)</f>
        <v>Спасенников Олег Сергеевич</v>
      </c>
      <c r="L24" s="279" t="str">
        <f>VLOOKUP(K24,'пр.взв.'!C2:I88,2,FALSE)</f>
        <v>22.07.87 мс</v>
      </c>
      <c r="M24" s="279" t="str">
        <f>VLOOKUP(L24,'пр.взв.'!D2:J88,2,FALSE)</f>
        <v>ДВФ0</v>
      </c>
      <c r="N24" s="286"/>
      <c r="O24" s="286"/>
      <c r="P24" s="241"/>
    </row>
    <row r="25" spans="1:16" ht="13.5" hidden="1" thickBot="1">
      <c r="A25" s="271"/>
      <c r="B25" s="278"/>
      <c r="C25" s="280"/>
      <c r="D25" s="280"/>
      <c r="E25" s="280"/>
      <c r="F25" s="287"/>
      <c r="G25" s="264"/>
      <c r="H25" s="264"/>
      <c r="I25" s="284"/>
      <c r="J25" s="278"/>
      <c r="K25" s="280"/>
      <c r="L25" s="280"/>
      <c r="M25" s="280"/>
      <c r="N25" s="287"/>
      <c r="O25" s="287"/>
      <c r="P25" s="264"/>
    </row>
    <row r="26" spans="1:16" ht="12.75" hidden="1">
      <c r="A26" s="269">
        <v>6</v>
      </c>
      <c r="B26" s="285">
        <v>11</v>
      </c>
      <c r="C26" s="290" t="str">
        <f>VLOOKUP(B26,'пр.взв.'!B2:H90,2,FALSE)</f>
        <v>Лондарев Владимир Александрович</v>
      </c>
      <c r="D26" s="290" t="str">
        <f>VLOOKUP(C26,'пр.взв.'!C2:I90,2,FALSE)</f>
        <v>16.03.93 кмс</v>
      </c>
      <c r="E26" s="290" t="str">
        <f>VLOOKUP(D26,'пр.взв.'!D2:J90,2,FALSE)</f>
        <v>ДВФ0</v>
      </c>
      <c r="F26" s="288"/>
      <c r="G26" s="289"/>
      <c r="H26" s="292"/>
      <c r="I26" s="282">
        <v>5</v>
      </c>
      <c r="J26" s="285">
        <v>12</v>
      </c>
      <c r="K26" s="290" t="str">
        <f>VLOOKUP(J26,'пр.взв.'!B2:H90,2,FALSE)</f>
        <v>Осипенко Виктор Иванович</v>
      </c>
      <c r="L26" s="290" t="str">
        <f>VLOOKUP(K26,'пр.взв.'!C2:I90,2,FALSE)</f>
        <v>08.01.91 мс</v>
      </c>
      <c r="M26" s="290" t="str">
        <f>VLOOKUP(L26,'пр.взв.'!D2:J90,2,FALSE)</f>
        <v>ЦФО</v>
      </c>
      <c r="N26" s="291"/>
      <c r="O26" s="288"/>
      <c r="P26" s="289"/>
    </row>
    <row r="27" spans="1:16" ht="12.75" hidden="1">
      <c r="A27" s="270"/>
      <c r="B27" s="273"/>
      <c r="C27" s="275"/>
      <c r="D27" s="275"/>
      <c r="E27" s="275"/>
      <c r="F27" s="242"/>
      <c r="G27" s="244"/>
      <c r="H27" s="243"/>
      <c r="I27" s="283"/>
      <c r="J27" s="273"/>
      <c r="K27" s="275"/>
      <c r="L27" s="275"/>
      <c r="M27" s="275"/>
      <c r="N27" s="242"/>
      <c r="O27" s="242"/>
      <c r="P27" s="244"/>
    </row>
    <row r="28" spans="1:16" ht="12.75" hidden="1">
      <c r="A28" s="270"/>
      <c r="B28" s="277">
        <v>27</v>
      </c>
      <c r="C28" s="279" t="str">
        <f>VLOOKUP(B28,'пр.взв.'!B2:H92,2,FALSE)</f>
        <v>Кургинян Эдуард Славикович</v>
      </c>
      <c r="D28" s="279" t="str">
        <f>VLOOKUP(C28,'пр.взв.'!C2:I92,2,FALSE)</f>
        <v>16.12.86 змс</v>
      </c>
      <c r="E28" s="279" t="str">
        <f>VLOOKUP(D28,'пр.взв.'!D2:J92,2,FALSE)</f>
        <v>ЮФО</v>
      </c>
      <c r="F28" s="286"/>
      <c r="G28" s="241"/>
      <c r="H28" s="241"/>
      <c r="I28" s="283"/>
      <c r="J28" s="277">
        <v>28</v>
      </c>
      <c r="K28" s="279" t="str">
        <f>VLOOKUP(J28,'пр.взв.'!B2:H92,2,FALSE)</f>
        <v>Шульга Виталий Викторович</v>
      </c>
      <c r="L28" s="279" t="str">
        <f>VLOOKUP(K28,'пр.взв.'!C2:I92,2,FALSE)</f>
        <v>15.08.88 мс</v>
      </c>
      <c r="M28" s="279" t="str">
        <f>VLOOKUP(L28,'пр.взв.'!D2:J92,2,FALSE)</f>
        <v>УФО</v>
      </c>
      <c r="N28" s="286"/>
      <c r="O28" s="286"/>
      <c r="P28" s="241"/>
    </row>
    <row r="29" spans="1:16" ht="13.5" hidden="1" thickBot="1">
      <c r="A29" s="294"/>
      <c r="B29" s="278"/>
      <c r="C29" s="280"/>
      <c r="D29" s="280"/>
      <c r="E29" s="280"/>
      <c r="F29" s="287"/>
      <c r="G29" s="264"/>
      <c r="H29" s="264"/>
      <c r="I29" s="284"/>
      <c r="J29" s="278"/>
      <c r="K29" s="280"/>
      <c r="L29" s="280"/>
      <c r="M29" s="280"/>
      <c r="N29" s="287"/>
      <c r="O29" s="287"/>
      <c r="P29" s="264"/>
    </row>
    <row r="30" spans="1:16" ht="12.75" hidden="1">
      <c r="A30" s="269">
        <v>7</v>
      </c>
      <c r="B30" s="285">
        <v>7</v>
      </c>
      <c r="C30" s="274" t="str">
        <f>VLOOKUP(B30,'пр.взв.'!B1:H94,2,FALSE)</f>
        <v>Баялиев Мовладий Хусеевич</v>
      </c>
      <c r="D30" s="274" t="str">
        <f>VLOOKUP(C30,'пр.взв.'!C1:I94,2,FALSE)</f>
        <v>06.04.84 мсмк</v>
      </c>
      <c r="E30" s="274" t="str">
        <f>VLOOKUP(D30,'пр.взв.'!D1:J94,2,FALSE)</f>
        <v>СКФО</v>
      </c>
      <c r="F30" s="276"/>
      <c r="G30" s="226"/>
      <c r="H30" s="219"/>
      <c r="I30" s="282">
        <v>6</v>
      </c>
      <c r="J30" s="285">
        <v>8</v>
      </c>
      <c r="K30" s="274" t="str">
        <f>VLOOKUP(J30,'пр.взв.'!B1:H94,2,FALSE)</f>
        <v>Гапанович Александр Александрович</v>
      </c>
      <c r="L30" s="274" t="str">
        <f>VLOOKUP(K30,'пр.взв.'!C1:I94,2,FALSE)</f>
        <v>22.05.89, МС</v>
      </c>
      <c r="M30" s="274" t="str">
        <f>VLOOKUP(L30,'пр.взв.'!D1:J94,2,FALSE)</f>
        <v>СФО</v>
      </c>
      <c r="N30" s="281"/>
      <c r="O30" s="276"/>
      <c r="P30" s="226"/>
    </row>
    <row r="31" spans="1:16" ht="12.75" hidden="1">
      <c r="A31" s="270"/>
      <c r="B31" s="273"/>
      <c r="C31" s="275"/>
      <c r="D31" s="275"/>
      <c r="E31" s="275"/>
      <c r="F31" s="242"/>
      <c r="G31" s="244"/>
      <c r="H31" s="243"/>
      <c r="I31" s="283"/>
      <c r="J31" s="273"/>
      <c r="K31" s="275"/>
      <c r="L31" s="275"/>
      <c r="M31" s="275"/>
      <c r="N31" s="242"/>
      <c r="O31" s="242"/>
      <c r="P31" s="244"/>
    </row>
    <row r="32" spans="1:16" ht="12.75" hidden="1">
      <c r="A32" s="270"/>
      <c r="B32" s="277">
        <v>23</v>
      </c>
      <c r="C32" s="279" t="str">
        <f>VLOOKUP(B32,'пр.взв.'!B3:H96,2,FALSE)</f>
        <v>Ренев Дмитрий Сергеевич</v>
      </c>
      <c r="D32" s="279" t="str">
        <f>VLOOKUP(C32,'пр.взв.'!C3:I96,2,FALSE)</f>
        <v>25.05.87 мс</v>
      </c>
      <c r="E32" s="279" t="str">
        <f>VLOOKUP(D32,'пр.взв.'!D3:J96,2,FALSE)</f>
        <v>ПФО</v>
      </c>
      <c r="F32" s="286"/>
      <c r="G32" s="241"/>
      <c r="H32" s="241"/>
      <c r="I32" s="283"/>
      <c r="J32" s="277">
        <v>24</v>
      </c>
      <c r="K32" s="279" t="str">
        <f>VLOOKUP(J32,'пр.взв.'!B3:H96,2,FALSE)</f>
        <v>Ханджян Арсен Пениаминович</v>
      </c>
      <c r="L32" s="279" t="str">
        <f>VLOOKUP(K32,'пр.взв.'!C3:I96,2,FALSE)</f>
        <v>08.05.89 мсмк</v>
      </c>
      <c r="M32" s="279" t="str">
        <f>VLOOKUP(L32,'пр.взв.'!D3:J96,2,FALSE)</f>
        <v>ЮФО </v>
      </c>
      <c r="N32" s="286"/>
      <c r="O32" s="286"/>
      <c r="P32" s="241"/>
    </row>
    <row r="33" spans="1:16" ht="13.5" hidden="1" thickBot="1">
      <c r="A33" s="271"/>
      <c r="B33" s="278"/>
      <c r="C33" s="280"/>
      <c r="D33" s="280"/>
      <c r="E33" s="280"/>
      <c r="F33" s="287"/>
      <c r="G33" s="264"/>
      <c r="H33" s="264"/>
      <c r="I33" s="284"/>
      <c r="J33" s="278"/>
      <c r="K33" s="280"/>
      <c r="L33" s="280"/>
      <c r="M33" s="280"/>
      <c r="N33" s="287"/>
      <c r="O33" s="287"/>
      <c r="P33" s="264"/>
    </row>
    <row r="34" spans="1:16" ht="12.75" hidden="1">
      <c r="A34" s="269">
        <v>8</v>
      </c>
      <c r="B34" s="285">
        <v>15</v>
      </c>
      <c r="C34" s="274" t="str">
        <f>VLOOKUP(B34,'пр.взв.'!B3:H98,2,FALSE)</f>
        <v>Говядин Сергей Сергеевич</v>
      </c>
      <c r="D34" s="274" t="str">
        <f>VLOOKUP(C34,'пр.взв.'!C3:I98,2,FALSE)</f>
        <v>15.02.91 мс</v>
      </c>
      <c r="E34" s="274" t="str">
        <f>VLOOKUP(D34,'пр.взв.'!D3:J98,2,FALSE)</f>
        <v>ЦФО</v>
      </c>
      <c r="F34" s="293"/>
      <c r="G34" s="244"/>
      <c r="H34" s="250"/>
      <c r="I34" s="282">
        <v>16</v>
      </c>
      <c r="J34" s="285">
        <v>16</v>
      </c>
      <c r="K34" s="274" t="str">
        <f>VLOOKUP(J34,'пр.взв.'!B3:H98,2,FALSE)</f>
        <v>Иванов Анатолий Викторович</v>
      </c>
      <c r="L34" s="274" t="str">
        <f>VLOOKUP(K34,'пр.взв.'!C3:I98,2,FALSE)</f>
        <v>05.02.87 мс</v>
      </c>
      <c r="M34" s="274" t="str">
        <f>VLOOKUP(L34,'пр.взв.'!D3:J98,2,FALSE)</f>
        <v>УФО</v>
      </c>
      <c r="N34" s="242"/>
      <c r="O34" s="293"/>
      <c r="P34" s="244"/>
    </row>
    <row r="35" spans="1:16" ht="12.75" hidden="1">
      <c r="A35" s="270"/>
      <c r="B35" s="273"/>
      <c r="C35" s="275"/>
      <c r="D35" s="275"/>
      <c r="E35" s="275"/>
      <c r="F35" s="242"/>
      <c r="G35" s="244"/>
      <c r="H35" s="243"/>
      <c r="I35" s="283"/>
      <c r="J35" s="273"/>
      <c r="K35" s="275"/>
      <c r="L35" s="275"/>
      <c r="M35" s="275"/>
      <c r="N35" s="242"/>
      <c r="O35" s="242"/>
      <c r="P35" s="244"/>
    </row>
    <row r="36" spans="1:16" ht="12.75" hidden="1">
      <c r="A36" s="270"/>
      <c r="B36" s="277">
        <v>31</v>
      </c>
      <c r="C36" s="279" t="e">
        <f>VLOOKUP(B36,'пр.взв.'!B3:H100,2,FALSE)</f>
        <v>#N/A</v>
      </c>
      <c r="D36" s="279" t="e">
        <f>VLOOKUP(C36,'пр.взв.'!C3:I100,2,FALSE)</f>
        <v>#N/A</v>
      </c>
      <c r="E36" s="279" t="e">
        <f>VLOOKUP(D36,'пр.взв.'!D3:J100,2,FALSE)</f>
        <v>#N/A</v>
      </c>
      <c r="F36" s="286"/>
      <c r="G36" s="241"/>
      <c r="H36" s="241"/>
      <c r="I36" s="283"/>
      <c r="J36" s="277">
        <v>32</v>
      </c>
      <c r="K36" s="279" t="e">
        <f>VLOOKUP(J36,'пр.взв.'!B3:H100,2,FALSE)</f>
        <v>#N/A</v>
      </c>
      <c r="L36" s="279" t="e">
        <f>VLOOKUP(K36,'пр.взв.'!C3:I100,2,FALSE)</f>
        <v>#N/A</v>
      </c>
      <c r="M36" s="279" t="e">
        <f>VLOOKUP(L36,'пр.взв.'!D3:J100,2,FALSE)</f>
        <v>#N/A</v>
      </c>
      <c r="N36" s="286"/>
      <c r="O36" s="286"/>
      <c r="P36" s="241"/>
    </row>
    <row r="37" spans="1:16" ht="12.75" hidden="1">
      <c r="A37" s="294"/>
      <c r="B37" s="273"/>
      <c r="C37" s="275"/>
      <c r="D37" s="275"/>
      <c r="E37" s="275"/>
      <c r="F37" s="281"/>
      <c r="G37" s="219"/>
      <c r="H37" s="219"/>
      <c r="I37" s="295"/>
      <c r="J37" s="273"/>
      <c r="K37" s="275"/>
      <c r="L37" s="275"/>
      <c r="M37" s="275"/>
      <c r="N37" s="281"/>
      <c r="O37" s="281"/>
      <c r="P37" s="219"/>
    </row>
    <row r="39" spans="2:16" ht="16.5" hidden="1" thickBot="1">
      <c r="B39" s="115" t="s">
        <v>70</v>
      </c>
      <c r="C39" s="116" t="s">
        <v>77</v>
      </c>
      <c r="D39" s="117" t="s">
        <v>73</v>
      </c>
      <c r="E39" s="118"/>
      <c r="F39" s="118"/>
      <c r="G39" s="118"/>
      <c r="H39" s="118"/>
      <c r="I39" s="118"/>
      <c r="J39" s="115" t="s">
        <v>1</v>
      </c>
      <c r="K39" s="116" t="s">
        <v>77</v>
      </c>
      <c r="L39" s="117" t="s">
        <v>73</v>
      </c>
      <c r="M39" s="118"/>
      <c r="N39" s="115"/>
      <c r="O39" s="118"/>
      <c r="P39" s="118"/>
    </row>
    <row r="40" spans="1:16" ht="12.75" customHeight="1" hidden="1">
      <c r="A40" s="265" t="s">
        <v>76</v>
      </c>
      <c r="B40" s="267" t="s">
        <v>5</v>
      </c>
      <c r="C40" s="189" t="s">
        <v>6</v>
      </c>
      <c r="D40" s="189" t="s">
        <v>16</v>
      </c>
      <c r="E40" s="263" t="s">
        <v>17</v>
      </c>
      <c r="F40" s="189" t="s">
        <v>18</v>
      </c>
      <c r="G40" s="189" t="s">
        <v>19</v>
      </c>
      <c r="H40" s="191" t="s">
        <v>20</v>
      </c>
      <c r="I40" s="265" t="s">
        <v>76</v>
      </c>
      <c r="J40" s="267" t="s">
        <v>5</v>
      </c>
      <c r="K40" s="189" t="s">
        <v>6</v>
      </c>
      <c r="L40" s="189" t="s">
        <v>16</v>
      </c>
      <c r="M40" s="263" t="s">
        <v>17</v>
      </c>
      <c r="N40" s="189" t="s">
        <v>18</v>
      </c>
      <c r="O40" s="189" t="s">
        <v>19</v>
      </c>
      <c r="P40" s="191" t="s">
        <v>20</v>
      </c>
    </row>
    <row r="41" spans="1:16" ht="13.5" customHeight="1" hidden="1" thickBot="1">
      <c r="A41" s="266"/>
      <c r="B41" s="268"/>
      <c r="C41" s="190"/>
      <c r="D41" s="190"/>
      <c r="E41" s="264"/>
      <c r="F41" s="190"/>
      <c r="G41" s="190"/>
      <c r="H41" s="192"/>
      <c r="I41" s="266"/>
      <c r="J41" s="268"/>
      <c r="K41" s="190"/>
      <c r="L41" s="190"/>
      <c r="M41" s="264"/>
      <c r="N41" s="190"/>
      <c r="O41" s="190"/>
      <c r="P41" s="192"/>
    </row>
    <row r="42" spans="1:16" ht="12.75" hidden="1">
      <c r="A42" s="269">
        <v>1</v>
      </c>
      <c r="B42" s="296">
        <v>1</v>
      </c>
      <c r="C42" s="274" t="str">
        <f>VLOOKUP(B42,'пр.взв.'!B3:H106,2,FALSE)</f>
        <v>Черноскулов Альсим Леонидович</v>
      </c>
      <c r="D42" s="274" t="str">
        <f>VLOOKUP(C42,'пр.взв.'!C3:I106,2,FALSE)</f>
        <v>11.05.83 змс</v>
      </c>
      <c r="E42" s="274" t="str">
        <f>VLOOKUP(D42,'пр.взв.'!D3:J106,2,FALSE)</f>
        <v>УФО</v>
      </c>
      <c r="F42" s="276"/>
      <c r="G42" s="226"/>
      <c r="H42" s="219"/>
      <c r="I42" s="282">
        <v>1</v>
      </c>
      <c r="J42" s="296">
        <v>2</v>
      </c>
      <c r="K42" s="274" t="str">
        <f>VLOOKUP(J42,'пр.взв.'!B3:H106,2,FALSE)</f>
        <v>Вакаев Шейх-Магомед Ширваниевич</v>
      </c>
      <c r="L42" s="274" t="str">
        <f>VLOOKUP(K42,'пр.взв.'!C3:I106,2,FALSE)</f>
        <v>30.10.87 мсмк</v>
      </c>
      <c r="M42" s="274" t="str">
        <f>VLOOKUP(L42,'пр.взв.'!D3:J106,2,FALSE)</f>
        <v>СКФО</v>
      </c>
      <c r="N42" s="281"/>
      <c r="O42" s="276"/>
      <c r="P42" s="226"/>
    </row>
    <row r="43" spans="1:16" ht="12.75" hidden="1">
      <c r="A43" s="270"/>
      <c r="B43" s="297"/>
      <c r="C43" s="275"/>
      <c r="D43" s="275"/>
      <c r="E43" s="275"/>
      <c r="F43" s="242"/>
      <c r="G43" s="244"/>
      <c r="H43" s="243"/>
      <c r="I43" s="283"/>
      <c r="J43" s="297"/>
      <c r="K43" s="275"/>
      <c r="L43" s="275"/>
      <c r="M43" s="275"/>
      <c r="N43" s="242"/>
      <c r="O43" s="242"/>
      <c r="P43" s="244"/>
    </row>
    <row r="44" spans="1:16" ht="12.75" hidden="1">
      <c r="A44" s="270"/>
      <c r="B44" s="297">
        <v>25</v>
      </c>
      <c r="C44" s="279" t="str">
        <f>VLOOKUP(B44,'пр.взв.'!B3:H108,2,FALSE)</f>
        <v>Байменов Максим Сергеевич</v>
      </c>
      <c r="D44" s="279" t="str">
        <f>VLOOKUP(C44,'пр.взв.'!C37:I108,2,FALSE)</f>
        <v>26.04.90 мс</v>
      </c>
      <c r="E44" s="279" t="str">
        <f>VLOOKUP(D44,'пр.взв.'!D37:J108,2,FALSE)</f>
        <v>СФО</v>
      </c>
      <c r="F44" s="286"/>
      <c r="G44" s="241"/>
      <c r="H44" s="241"/>
      <c r="I44" s="283"/>
      <c r="J44" s="297">
        <v>26</v>
      </c>
      <c r="K44" s="279" t="str">
        <f>VLOOKUP(J44,'пр.взв.'!B3:H108,2,FALSE)</f>
        <v>Зеленяк Дмитрий Сергеевич</v>
      </c>
      <c r="L44" s="279" t="str">
        <f>VLOOKUP(K44,'пр.взв.'!C37:I108,2,FALSE)</f>
        <v>15.02.84 мс</v>
      </c>
      <c r="M44" s="279" t="str">
        <f>VLOOKUP(L44,'пр.взв.'!D37:J108,2,FALSE)</f>
        <v>УФО</v>
      </c>
      <c r="N44" s="286"/>
      <c r="O44" s="286"/>
      <c r="P44" s="241"/>
    </row>
    <row r="45" spans="1:16" ht="13.5" hidden="1" thickBot="1">
      <c r="A45" s="271"/>
      <c r="B45" s="298"/>
      <c r="C45" s="280"/>
      <c r="D45" s="280"/>
      <c r="E45" s="280"/>
      <c r="F45" s="287"/>
      <c r="G45" s="264"/>
      <c r="H45" s="264"/>
      <c r="I45" s="284"/>
      <c r="J45" s="298"/>
      <c r="K45" s="280"/>
      <c r="L45" s="280"/>
      <c r="M45" s="280"/>
      <c r="N45" s="287"/>
      <c r="O45" s="287"/>
      <c r="P45" s="264"/>
    </row>
    <row r="46" spans="1:16" ht="12.75" hidden="1">
      <c r="A46" s="269">
        <v>2</v>
      </c>
      <c r="B46" s="296">
        <v>21</v>
      </c>
      <c r="C46" s="274" t="str">
        <f>VLOOKUP(B46,'пр.взв.'!B4:H110,2,FALSE)</f>
        <v>Гусаров Андрей Андреевич</v>
      </c>
      <c r="D46" s="274" t="str">
        <f>VLOOKUP(C46,'пр.взв.'!C47:I110,2,FALSE)</f>
        <v>21.10.88 мс</v>
      </c>
      <c r="E46" s="274" t="str">
        <f>VLOOKUP(D46,'пр.взв.'!D47:J110,2,FALSE)</f>
        <v>МОС</v>
      </c>
      <c r="F46" s="288"/>
      <c r="G46" s="289"/>
      <c r="H46" s="292"/>
      <c r="I46" s="282">
        <v>2</v>
      </c>
      <c r="J46" s="296">
        <v>22</v>
      </c>
      <c r="K46" s="274" t="str">
        <f>VLOOKUP(J46,'пр.взв.'!B4:H110,2,FALSE)</f>
        <v>Орлов Иван Николаевич</v>
      </c>
      <c r="L46" s="274" t="str">
        <f>VLOOKUP(K46,'пр.взв.'!C47:I110,2,FALSE)</f>
        <v>07.05.85 мс</v>
      </c>
      <c r="M46" s="274" t="str">
        <f>VLOOKUP(L46,'пр.взв.'!D47:J110,2,FALSE)</f>
        <v>ПФО</v>
      </c>
      <c r="N46" s="291"/>
      <c r="O46" s="288"/>
      <c r="P46" s="289"/>
    </row>
    <row r="47" spans="1:16" ht="12.75" hidden="1">
      <c r="A47" s="270"/>
      <c r="B47" s="297"/>
      <c r="C47" s="275"/>
      <c r="D47" s="275"/>
      <c r="E47" s="275"/>
      <c r="F47" s="242"/>
      <c r="G47" s="244"/>
      <c r="H47" s="243"/>
      <c r="I47" s="283"/>
      <c r="J47" s="297"/>
      <c r="K47" s="275"/>
      <c r="L47" s="275"/>
      <c r="M47" s="275"/>
      <c r="N47" s="242"/>
      <c r="O47" s="242"/>
      <c r="P47" s="244"/>
    </row>
    <row r="48" spans="1:16" ht="12.75" hidden="1">
      <c r="A48" s="270"/>
      <c r="B48" s="297">
        <v>13</v>
      </c>
      <c r="C48" s="279" t="str">
        <f>VLOOKUP(B48,'пр.взв.'!B1:H112,2,FALSE)</f>
        <v>Шафигуллин Динар Равилевич</v>
      </c>
      <c r="D48" s="274" t="str">
        <f>VLOOKUP(C48,'пр.взв.'!C9:I112,2,FALSE)</f>
        <v>12.12.90 мс</v>
      </c>
      <c r="E48" s="274" t="str">
        <f>VLOOKUP(D48,'пр.взв.'!D9:J112,2,FALSE)</f>
        <v>ЦФО</v>
      </c>
      <c r="F48" s="286"/>
      <c r="G48" s="241"/>
      <c r="H48" s="241"/>
      <c r="I48" s="283"/>
      <c r="J48" s="297">
        <v>14</v>
      </c>
      <c r="K48" s="279" t="str">
        <f>VLOOKUP(J48,'пр.взв.'!B1:H112,2,FALSE)</f>
        <v>Шикалов Юрий Александрович</v>
      </c>
      <c r="L48" s="274" t="str">
        <f>VLOOKUP(K48,'пр.взв.'!C9:I112,2,FALSE)</f>
        <v>12.04.85 мс</v>
      </c>
      <c r="M48" s="274" t="str">
        <f>VLOOKUP(L48,'пр.взв.'!D9:J112,2,FALSE)</f>
        <v>МОС</v>
      </c>
      <c r="N48" s="286"/>
      <c r="O48" s="286"/>
      <c r="P48" s="241"/>
    </row>
    <row r="49" spans="1:16" ht="13.5" hidden="1" thickBot="1">
      <c r="A49" s="271"/>
      <c r="B49" s="298"/>
      <c r="C49" s="280"/>
      <c r="D49" s="275"/>
      <c r="E49" s="275"/>
      <c r="F49" s="287"/>
      <c r="G49" s="264"/>
      <c r="H49" s="264"/>
      <c r="I49" s="284"/>
      <c r="J49" s="298"/>
      <c r="K49" s="280"/>
      <c r="L49" s="275"/>
      <c r="M49" s="275"/>
      <c r="N49" s="287"/>
      <c r="O49" s="287"/>
      <c r="P49" s="264"/>
    </row>
    <row r="50" spans="1:16" ht="12.75" hidden="1">
      <c r="A50" s="269">
        <v>3</v>
      </c>
      <c r="B50" s="296">
        <v>19</v>
      </c>
      <c r="C50" s="274" t="str">
        <f>VLOOKUP(B50,'пр.взв.'!B1:H114,2,FALSE)</f>
        <v>Тихонов Евгений Александрович</v>
      </c>
      <c r="D50" s="274" t="str">
        <f>VLOOKUP(C50,'пр.взв.'!C11:I114,2,FALSE)</f>
        <v>04.11.87 мс</v>
      </c>
      <c r="E50" s="274" t="str">
        <f>VLOOKUP(D50,'пр.взв.'!D11:J114,2,FALSE)</f>
        <v>ПФО</v>
      </c>
      <c r="F50" s="276"/>
      <c r="G50" s="226"/>
      <c r="H50" s="219"/>
      <c r="I50" s="282">
        <v>3</v>
      </c>
      <c r="J50" s="296">
        <v>4</v>
      </c>
      <c r="K50" s="274" t="str">
        <f>VLOOKUP(J50,'пр.взв.'!B1:H114,2,FALSE)</f>
        <v>Росляков Александр Владимирович</v>
      </c>
      <c r="L50" s="274" t="str">
        <f>VLOOKUP(K50,'пр.взв.'!C11:I114,2,FALSE)</f>
        <v>11.02.91 мс</v>
      </c>
      <c r="M50" s="274" t="str">
        <f>VLOOKUP(L50,'пр.взв.'!D11:J114,2,FALSE)</f>
        <v>МОС</v>
      </c>
      <c r="N50" s="281"/>
      <c r="O50" s="276"/>
      <c r="P50" s="226"/>
    </row>
    <row r="51" spans="1:16" ht="12.75" hidden="1">
      <c r="A51" s="270"/>
      <c r="B51" s="297"/>
      <c r="C51" s="275"/>
      <c r="D51" s="275"/>
      <c r="E51" s="275"/>
      <c r="F51" s="242"/>
      <c r="G51" s="244"/>
      <c r="H51" s="243"/>
      <c r="I51" s="283"/>
      <c r="J51" s="297"/>
      <c r="K51" s="275"/>
      <c r="L51" s="275"/>
      <c r="M51" s="275"/>
      <c r="N51" s="242"/>
      <c r="O51" s="242"/>
      <c r="P51" s="244"/>
    </row>
    <row r="52" spans="1:16" ht="12.75" hidden="1">
      <c r="A52" s="270"/>
      <c r="B52" s="297">
        <v>27</v>
      </c>
      <c r="C52" s="279" t="str">
        <f>VLOOKUP(B52,'пр.взв.'!B4:H116,2,FALSE)</f>
        <v>Кургинян Эдуард Славикович</v>
      </c>
      <c r="D52" s="279" t="str">
        <f>VLOOKUP(C52,'пр.взв.'!C45:I116,2,FALSE)</f>
        <v>16.12.86 змс</v>
      </c>
      <c r="E52" s="279" t="str">
        <f>VLOOKUP(D52,'пр.взв.'!D45:J116,2,FALSE)</f>
        <v>ЮФО</v>
      </c>
      <c r="F52" s="286"/>
      <c r="G52" s="241"/>
      <c r="H52" s="241"/>
      <c r="I52" s="283"/>
      <c r="J52" s="297">
        <v>28</v>
      </c>
      <c r="K52" s="279" t="str">
        <f>VLOOKUP(J52,'пр.взв.'!B5:H116,2,FALSE)</f>
        <v>Шульга Виталий Викторович</v>
      </c>
      <c r="L52" s="279" t="str">
        <f>VLOOKUP(K52,'пр.взв.'!C45:I116,2,FALSE)</f>
        <v>15.08.88 мс</v>
      </c>
      <c r="M52" s="279" t="str">
        <f>VLOOKUP(L52,'пр.взв.'!D45:J116,2,FALSE)</f>
        <v>УФО</v>
      </c>
      <c r="N52" s="286"/>
      <c r="O52" s="286"/>
      <c r="P52" s="241"/>
    </row>
    <row r="53" spans="1:16" ht="13.5" hidden="1" thickBot="1">
      <c r="A53" s="271"/>
      <c r="B53" s="298"/>
      <c r="C53" s="280"/>
      <c r="D53" s="280"/>
      <c r="E53" s="280"/>
      <c r="F53" s="287"/>
      <c r="G53" s="264"/>
      <c r="H53" s="264"/>
      <c r="I53" s="284"/>
      <c r="J53" s="298"/>
      <c r="K53" s="280"/>
      <c r="L53" s="280"/>
      <c r="M53" s="280"/>
      <c r="N53" s="287"/>
      <c r="O53" s="287"/>
      <c r="P53" s="264"/>
    </row>
    <row r="54" spans="1:16" ht="12.75" hidden="1">
      <c r="A54" s="269">
        <v>4</v>
      </c>
      <c r="B54" s="296">
        <v>23</v>
      </c>
      <c r="C54" s="274" t="str">
        <f>VLOOKUP(B54,'пр.взв.'!B5:H118,2,FALSE)</f>
        <v>Ренев Дмитрий Сергеевич</v>
      </c>
      <c r="D54" s="274" t="str">
        <f>VLOOKUP(C54,'пр.взв.'!C15:I118,2,FALSE)</f>
        <v>25.05.87 мс</v>
      </c>
      <c r="E54" s="274" t="str">
        <f>VLOOKUP(D54,'пр.взв.'!D15:J118,2,FALSE)</f>
        <v>ПФО</v>
      </c>
      <c r="F54" s="293"/>
      <c r="G54" s="244"/>
      <c r="H54" s="250"/>
      <c r="I54" s="282">
        <v>4</v>
      </c>
      <c r="J54" s="296">
        <v>24</v>
      </c>
      <c r="K54" s="274" t="str">
        <f>VLOOKUP(J54,'пр.взв.'!B5:H118,2,FALSE)</f>
        <v>Ханджян Арсен Пениаминович</v>
      </c>
      <c r="L54" s="274" t="str">
        <f>VLOOKUP(K54,'пр.взв.'!C15:I118,2,FALSE)</f>
        <v>08.05.89 мсмк</v>
      </c>
      <c r="M54" s="274" t="str">
        <f>VLOOKUP(L54,'пр.взв.'!D15:J118,2,FALSE)</f>
        <v>ЮФО </v>
      </c>
      <c r="N54" s="242"/>
      <c r="O54" s="293"/>
      <c r="P54" s="244"/>
    </row>
    <row r="55" spans="1:16" ht="12.75" hidden="1">
      <c r="A55" s="270"/>
      <c r="B55" s="297"/>
      <c r="C55" s="275"/>
      <c r="D55" s="275"/>
      <c r="E55" s="275"/>
      <c r="F55" s="242"/>
      <c r="G55" s="244"/>
      <c r="H55" s="243"/>
      <c r="I55" s="283"/>
      <c r="J55" s="297"/>
      <c r="K55" s="275"/>
      <c r="L55" s="275"/>
      <c r="M55" s="275"/>
      <c r="N55" s="242"/>
      <c r="O55" s="242"/>
      <c r="P55" s="244"/>
    </row>
    <row r="56" spans="1:16" ht="12.75" hidden="1">
      <c r="A56" s="270"/>
      <c r="B56" s="297">
        <v>15</v>
      </c>
      <c r="C56" s="279" t="str">
        <f>VLOOKUP(B56,'пр.взв.'!B12:H49,2,FALSE)</f>
        <v>Говядин Сергей Сергеевич</v>
      </c>
      <c r="D56" s="274" t="str">
        <f>VLOOKUP(C56,'пр.взв.'!C17:I120,2,FALSE)</f>
        <v>15.02.91 мс</v>
      </c>
      <c r="E56" s="274" t="str">
        <f>VLOOKUP(D56,'пр.взв.'!D17:J120,2,FALSE)</f>
        <v>ЦФО</v>
      </c>
      <c r="F56" s="286"/>
      <c r="G56" s="241"/>
      <c r="H56" s="241"/>
      <c r="I56" s="283"/>
      <c r="J56" s="297">
        <v>16</v>
      </c>
      <c r="K56" s="279" t="str">
        <f>VLOOKUP(J56,'пр.взв.'!B4:H120,2,FALSE)</f>
        <v>Иванов Анатолий Викторович</v>
      </c>
      <c r="L56" s="274" t="str">
        <f>VLOOKUP(K56,'пр.взв.'!C17:I120,2,FALSE)</f>
        <v>05.02.87 мс</v>
      </c>
      <c r="M56" s="274" t="str">
        <f>VLOOKUP(L56,'пр.взв.'!D17:J120,2,FALSE)</f>
        <v>УФО</v>
      </c>
      <c r="N56" s="286"/>
      <c r="O56" s="286"/>
      <c r="P56" s="241"/>
    </row>
    <row r="57" spans="1:16" ht="13.5" hidden="1" thickBot="1">
      <c r="A57" s="294"/>
      <c r="B57" s="297"/>
      <c r="C57" s="280"/>
      <c r="D57" s="275"/>
      <c r="E57" s="275"/>
      <c r="F57" s="281"/>
      <c r="G57" s="219"/>
      <c r="H57" s="219"/>
      <c r="I57" s="295"/>
      <c r="J57" s="297"/>
      <c r="K57" s="280"/>
      <c r="L57" s="275"/>
      <c r="M57" s="275"/>
      <c r="N57" s="281"/>
      <c r="O57" s="281"/>
      <c r="P57" s="219"/>
    </row>
    <row r="59" spans="2:16" ht="16.5" thickBot="1">
      <c r="B59" s="115" t="s">
        <v>70</v>
      </c>
      <c r="C59" s="116" t="s">
        <v>217</v>
      </c>
      <c r="D59" s="117"/>
      <c r="E59" s="118"/>
      <c r="F59" s="118"/>
      <c r="G59" s="118"/>
      <c r="H59" s="118"/>
      <c r="I59" s="118"/>
      <c r="J59" s="115" t="s">
        <v>72</v>
      </c>
      <c r="K59" s="116" t="s">
        <v>216</v>
      </c>
      <c r="L59" s="117"/>
      <c r="M59" s="118"/>
      <c r="N59" s="115"/>
      <c r="O59" s="118"/>
      <c r="P59" s="118"/>
    </row>
    <row r="60" spans="1:16" ht="12.75" customHeight="1">
      <c r="A60" s="265" t="s">
        <v>76</v>
      </c>
      <c r="B60" s="267" t="s">
        <v>5</v>
      </c>
      <c r="C60" s="189" t="s">
        <v>6</v>
      </c>
      <c r="D60" s="189" t="s">
        <v>16</v>
      </c>
      <c r="E60" s="263" t="s">
        <v>17</v>
      </c>
      <c r="F60" s="189" t="s">
        <v>18</v>
      </c>
      <c r="G60" s="189" t="s">
        <v>19</v>
      </c>
      <c r="H60" s="191" t="s">
        <v>20</v>
      </c>
      <c r="I60" s="265" t="s">
        <v>76</v>
      </c>
      <c r="J60" s="267" t="s">
        <v>5</v>
      </c>
      <c r="K60" s="189" t="s">
        <v>6</v>
      </c>
      <c r="L60" s="189" t="s">
        <v>16</v>
      </c>
      <c r="M60" s="263" t="s">
        <v>17</v>
      </c>
      <c r="N60" s="189" t="s">
        <v>18</v>
      </c>
      <c r="O60" s="189" t="s">
        <v>19</v>
      </c>
      <c r="P60" s="191" t="s">
        <v>20</v>
      </c>
    </row>
    <row r="61" spans="1:16" ht="13.5" customHeight="1" thickBot="1">
      <c r="A61" s="266"/>
      <c r="B61" s="268"/>
      <c r="C61" s="190"/>
      <c r="D61" s="190"/>
      <c r="E61" s="264"/>
      <c r="F61" s="190"/>
      <c r="G61" s="190"/>
      <c r="H61" s="192"/>
      <c r="I61" s="266"/>
      <c r="J61" s="268"/>
      <c r="K61" s="190"/>
      <c r="L61" s="190"/>
      <c r="M61" s="264"/>
      <c r="N61" s="190"/>
      <c r="O61" s="190"/>
      <c r="P61" s="192"/>
    </row>
    <row r="62" spans="1:16" ht="12.75">
      <c r="A62" s="299">
        <v>1</v>
      </c>
      <c r="B62" s="296">
        <v>21</v>
      </c>
      <c r="C62" s="290" t="str">
        <f>VLOOKUP(B62,'пр.взв.'!B3:H126,2,FALSE)</f>
        <v>Гусаров Андрей Андреевич</v>
      </c>
      <c r="D62" s="290" t="str">
        <f>VLOOKUP(C62,'пр.взв.'!C3:I126,2,FALSE)</f>
        <v>21.10.88 мс</v>
      </c>
      <c r="E62" s="290" t="str">
        <f>VLOOKUP(D62,'пр.взв.'!D3:J126,2,FALSE)</f>
        <v>МОС</v>
      </c>
      <c r="F62" s="288"/>
      <c r="G62" s="289"/>
      <c r="H62" s="189"/>
      <c r="I62" s="282">
        <v>1</v>
      </c>
      <c r="J62" s="296">
        <v>14</v>
      </c>
      <c r="K62" s="290" t="str">
        <f>VLOOKUP(J62,'пр.взв.'!B13:H126,2,FALSE)</f>
        <v>Шикалов Юрий Александрович</v>
      </c>
      <c r="L62" s="290" t="str">
        <f>VLOOKUP(K62,'пр.взв.'!C3:I126,2,FALSE)</f>
        <v>12.04.85 мс</v>
      </c>
      <c r="M62" s="279" t="str">
        <f>VLOOKUP(L62,'пр.взв.'!D10:J126,2,FALSE)</f>
        <v>МОС</v>
      </c>
      <c r="N62" s="291"/>
      <c r="O62" s="288"/>
      <c r="P62" s="302"/>
    </row>
    <row r="63" spans="1:16" ht="13.5" thickBot="1">
      <c r="A63" s="300"/>
      <c r="B63" s="297"/>
      <c r="C63" s="275"/>
      <c r="D63" s="275"/>
      <c r="E63" s="275"/>
      <c r="F63" s="242"/>
      <c r="G63" s="244"/>
      <c r="H63" s="243"/>
      <c r="I63" s="283"/>
      <c r="J63" s="297"/>
      <c r="K63" s="275"/>
      <c r="L63" s="275"/>
      <c r="M63" s="280"/>
      <c r="N63" s="242"/>
      <c r="O63" s="242"/>
      <c r="P63" s="303"/>
    </row>
    <row r="64" spans="1:16" ht="12.75">
      <c r="A64" s="300"/>
      <c r="B64" s="297">
        <v>23</v>
      </c>
      <c r="C64" s="279" t="str">
        <f>VLOOKUP(B64,'пр.взв.'!B3:H128,2,FALSE)</f>
        <v>Ренев Дмитрий Сергеевич</v>
      </c>
      <c r="D64" s="290" t="str">
        <f>VLOOKUP(C64,'пр.взв.'!C5:I128,2,FALSE)</f>
        <v>25.05.87 мс</v>
      </c>
      <c r="E64" s="290" t="str">
        <f>VLOOKUP(D64,'пр.взв.'!D5:J128,2,FALSE)</f>
        <v>ПФО</v>
      </c>
      <c r="F64" s="286"/>
      <c r="G64" s="241"/>
      <c r="H64" s="241"/>
      <c r="I64" s="283"/>
      <c r="J64" s="297">
        <v>8</v>
      </c>
      <c r="K64" s="279" t="str">
        <f>VLOOKUP(J64,'пр.взв.'!B12:H128,2,FALSE)</f>
        <v>Гапанович Александр Александрович</v>
      </c>
      <c r="L64" s="279" t="str">
        <f>VLOOKUP(K64,'пр.взв.'!C7:I128,2,FALSE)</f>
        <v>22.05.89, МС</v>
      </c>
      <c r="M64" s="279" t="str">
        <f>VLOOKUP(L64,'пр.взв.'!D12:J128,2,FALSE)</f>
        <v>СФО</v>
      </c>
      <c r="N64" s="286"/>
      <c r="O64" s="286"/>
      <c r="P64" s="304"/>
    </row>
    <row r="65" spans="1:16" ht="13.5" thickBot="1">
      <c r="A65" s="301"/>
      <c r="B65" s="298"/>
      <c r="C65" s="280"/>
      <c r="D65" s="275"/>
      <c r="E65" s="275"/>
      <c r="F65" s="287"/>
      <c r="G65" s="264"/>
      <c r="H65" s="264"/>
      <c r="I65" s="284"/>
      <c r="J65" s="298"/>
      <c r="K65" s="280"/>
      <c r="L65" s="280"/>
      <c r="M65" s="280"/>
      <c r="N65" s="287"/>
      <c r="O65" s="287"/>
      <c r="P65" s="305"/>
    </row>
    <row r="66" spans="1:16" ht="12.75">
      <c r="A66" s="299">
        <v>2</v>
      </c>
      <c r="B66" s="296"/>
      <c r="C66" s="274" t="e">
        <f>VLOOKUP(B66,'пр.взв.'!B2:H130,2,FALSE)</f>
        <v>#N/A</v>
      </c>
      <c r="D66" s="290" t="e">
        <f>VLOOKUP(C66,'пр.взв.'!C7:I130,2,FALSE)</f>
        <v>#N/A</v>
      </c>
      <c r="E66" s="290" t="e">
        <f>VLOOKUP(D66,'пр.взв.'!D7:J130,2,FALSE)</f>
        <v>#N/A</v>
      </c>
      <c r="F66" s="288"/>
      <c r="G66" s="289"/>
      <c r="H66" s="292"/>
      <c r="I66" s="282">
        <v>2</v>
      </c>
      <c r="J66" s="296"/>
      <c r="K66" s="274" t="e">
        <f>VLOOKUP(J66,'пр.взв.'!B17:H130,2,FALSE)</f>
        <v>#N/A</v>
      </c>
      <c r="L66" s="274" t="e">
        <f>VLOOKUP(K66,'пр.взв.'!C6:I130,2,FALSE)</f>
        <v>#N/A</v>
      </c>
      <c r="M66" s="279" t="e">
        <f>VLOOKUP(L66,'пр.взв.'!D14:J130,2,FALSE)</f>
        <v>#N/A</v>
      </c>
      <c r="N66" s="291"/>
      <c r="O66" s="288"/>
      <c r="P66" s="302"/>
    </row>
    <row r="67" spans="1:16" ht="13.5" thickBot="1">
      <c r="A67" s="300"/>
      <c r="B67" s="297"/>
      <c r="C67" s="275"/>
      <c r="D67" s="275"/>
      <c r="E67" s="275"/>
      <c r="F67" s="242"/>
      <c r="G67" s="244"/>
      <c r="H67" s="243"/>
      <c r="I67" s="283"/>
      <c r="J67" s="297"/>
      <c r="K67" s="275"/>
      <c r="L67" s="275"/>
      <c r="M67" s="280"/>
      <c r="N67" s="242"/>
      <c r="O67" s="242"/>
      <c r="P67" s="303"/>
    </row>
    <row r="68" spans="1:16" ht="12.75">
      <c r="A68" s="300"/>
      <c r="B68" s="297">
        <v>23</v>
      </c>
      <c r="C68" s="279" t="str">
        <f>VLOOKUP(B68,'пр.взв.'!B2:H132,2,FALSE)</f>
        <v>Ренев Дмитрий Сергеевич</v>
      </c>
      <c r="D68" s="290" t="str">
        <f>VLOOKUP(C68,'пр.взв.'!C9:I132,2,FALSE)</f>
        <v>25.05.87 мс</v>
      </c>
      <c r="E68" s="290" t="str">
        <f>VLOOKUP(D68,'пр.взв.'!D9:J132,2,FALSE)</f>
        <v>ПФО</v>
      </c>
      <c r="F68" s="286"/>
      <c r="G68" s="241"/>
      <c r="H68" s="241"/>
      <c r="I68" s="283"/>
      <c r="J68" s="297">
        <v>28</v>
      </c>
      <c r="K68" s="279" t="str">
        <f>VLOOKUP(J68,'пр.взв.'!B16:H132,2,FALSE)</f>
        <v>Шульга Виталий Викторович</v>
      </c>
      <c r="L68" s="279" t="str">
        <f>VLOOKUP(K68,'пр.взв.'!C1:I132,2,FALSE)</f>
        <v>15.08.88 мс</v>
      </c>
      <c r="M68" s="279" t="str">
        <f>VLOOKUP(L68,'пр.взв.'!D16:J132,2,FALSE)</f>
        <v>УФО</v>
      </c>
      <c r="N68" s="286"/>
      <c r="O68" s="286"/>
      <c r="P68" s="304"/>
    </row>
    <row r="69" spans="1:16" ht="13.5" thickBot="1">
      <c r="A69" s="301"/>
      <c r="B69" s="298"/>
      <c r="C69" s="280"/>
      <c r="D69" s="275"/>
      <c r="E69" s="275"/>
      <c r="F69" s="287"/>
      <c r="G69" s="264"/>
      <c r="H69" s="264"/>
      <c r="I69" s="284"/>
      <c r="J69" s="298"/>
      <c r="K69" s="280"/>
      <c r="L69" s="280"/>
      <c r="M69" s="280"/>
      <c r="N69" s="287"/>
      <c r="O69" s="287"/>
      <c r="P69" s="305"/>
    </row>
    <row r="71" spans="2:16" ht="16.5" thickBot="1">
      <c r="B71" s="115" t="s">
        <v>70</v>
      </c>
      <c r="C71" s="306" t="s">
        <v>78</v>
      </c>
      <c r="D71" s="306"/>
      <c r="E71" s="306"/>
      <c r="F71" s="306"/>
      <c r="G71" s="306"/>
      <c r="H71" s="306"/>
      <c r="I71" s="119"/>
      <c r="J71" s="115" t="s">
        <v>72</v>
      </c>
      <c r="K71" s="306" t="s">
        <v>78</v>
      </c>
      <c r="L71" s="306"/>
      <c r="M71" s="306"/>
      <c r="N71" s="306"/>
      <c r="O71" s="306"/>
      <c r="P71" s="306"/>
    </row>
    <row r="72" spans="1:16" ht="12.75" customHeight="1">
      <c r="A72" s="265" t="s">
        <v>76</v>
      </c>
      <c r="B72" s="267" t="s">
        <v>5</v>
      </c>
      <c r="C72" s="189" t="s">
        <v>6</v>
      </c>
      <c r="D72" s="189" t="s">
        <v>16</v>
      </c>
      <c r="E72" s="263" t="s">
        <v>17</v>
      </c>
      <c r="F72" s="189" t="s">
        <v>18</v>
      </c>
      <c r="G72" s="189" t="s">
        <v>19</v>
      </c>
      <c r="H72" s="191" t="s">
        <v>20</v>
      </c>
      <c r="I72" s="265" t="s">
        <v>76</v>
      </c>
      <c r="J72" s="267" t="s">
        <v>5</v>
      </c>
      <c r="K72" s="189" t="s">
        <v>6</v>
      </c>
      <c r="L72" s="189" t="s">
        <v>16</v>
      </c>
      <c r="M72" s="263" t="s">
        <v>17</v>
      </c>
      <c r="N72" s="189" t="s">
        <v>18</v>
      </c>
      <c r="O72" s="189" t="s">
        <v>19</v>
      </c>
      <c r="P72" s="191" t="s">
        <v>20</v>
      </c>
    </row>
    <row r="73" spans="1:16" ht="13.5" customHeight="1" thickBot="1">
      <c r="A73" s="266"/>
      <c r="B73" s="268"/>
      <c r="C73" s="190"/>
      <c r="D73" s="190"/>
      <c r="E73" s="264"/>
      <c r="F73" s="190"/>
      <c r="G73" s="190"/>
      <c r="H73" s="192"/>
      <c r="I73" s="266"/>
      <c r="J73" s="268"/>
      <c r="K73" s="190"/>
      <c r="L73" s="190"/>
      <c r="M73" s="264"/>
      <c r="N73" s="190"/>
      <c r="O73" s="190"/>
      <c r="P73" s="192"/>
    </row>
    <row r="74" spans="1:16" ht="12.75">
      <c r="A74" s="307">
        <v>1</v>
      </c>
      <c r="B74" s="310"/>
      <c r="C74" s="290" t="e">
        <f>VLOOKUP(B74,'пр.взв.'!B5:H138,2,FALSE)</f>
        <v>#N/A</v>
      </c>
      <c r="D74" s="290" t="e">
        <f>VLOOKUP(C74,'пр.взв.'!C75:I138,2,FALSE)</f>
        <v>#N/A</v>
      </c>
      <c r="E74" s="290" t="e">
        <f>VLOOKUP(D74,'пр.взв.'!D75:J138,2,FALSE)</f>
        <v>#N/A</v>
      </c>
      <c r="F74" s="288"/>
      <c r="G74" s="289"/>
      <c r="H74" s="191"/>
      <c r="I74" s="313">
        <v>2</v>
      </c>
      <c r="J74" s="316"/>
      <c r="K74" s="290" t="e">
        <f>VLOOKUP(J74,'пр.взв.'!B5:H138,2,FALSE)</f>
        <v>#N/A</v>
      </c>
      <c r="L74" s="290" t="e">
        <f>VLOOKUP(K74,'пр.взв.'!C5:I138,2,FALSE)</f>
        <v>#N/A</v>
      </c>
      <c r="M74" s="290" t="e">
        <f>VLOOKUP(L74,'пр.взв.'!D75:J138,2,FALSE)</f>
        <v>#N/A</v>
      </c>
      <c r="N74" s="291"/>
      <c r="O74" s="288"/>
      <c r="P74" s="302"/>
    </row>
    <row r="75" spans="1:16" ht="12.75">
      <c r="A75" s="308"/>
      <c r="B75" s="311"/>
      <c r="C75" s="275"/>
      <c r="D75" s="275"/>
      <c r="E75" s="275"/>
      <c r="F75" s="242"/>
      <c r="G75" s="244"/>
      <c r="H75" s="312"/>
      <c r="I75" s="314"/>
      <c r="J75" s="317"/>
      <c r="K75" s="275"/>
      <c r="L75" s="275"/>
      <c r="M75" s="275"/>
      <c r="N75" s="242"/>
      <c r="O75" s="242"/>
      <c r="P75" s="303"/>
    </row>
    <row r="76" spans="1:16" ht="12.75">
      <c r="A76" s="308"/>
      <c r="B76" s="320"/>
      <c r="C76" s="279" t="e">
        <f>VLOOKUP(B76,'пр.взв.'!B5:H140,2,FALSE)</f>
        <v>#N/A</v>
      </c>
      <c r="D76" s="279" t="e">
        <f>VLOOKUP(C76,'пр.взв.'!C69:I140,2,FALSE)</f>
        <v>#N/A</v>
      </c>
      <c r="E76" s="279" t="e">
        <f>VLOOKUP(D76,'пр.взв.'!D69:J140,2,FALSE)</f>
        <v>#N/A</v>
      </c>
      <c r="F76" s="286"/>
      <c r="G76" s="241"/>
      <c r="H76" s="304"/>
      <c r="I76" s="314"/>
      <c r="J76" s="318"/>
      <c r="K76" s="279" t="e">
        <f>VLOOKUP(J76,'пр.взв.'!B4:H140,2,FALSE)</f>
        <v>#N/A</v>
      </c>
      <c r="L76" s="279" t="e">
        <f>VLOOKUP(K76,'пр.взв.'!C1:I140,2,FALSE)</f>
        <v>#N/A</v>
      </c>
      <c r="M76" s="279" t="e">
        <f>VLOOKUP(L76,'пр.взв.'!D69:J140,2,FALSE)</f>
        <v>#N/A</v>
      </c>
      <c r="N76" s="286"/>
      <c r="O76" s="286"/>
      <c r="P76" s="304"/>
    </row>
    <row r="77" spans="1:16" ht="13.5" thickBot="1">
      <c r="A77" s="309"/>
      <c r="B77" s="321"/>
      <c r="C77" s="280"/>
      <c r="D77" s="280"/>
      <c r="E77" s="280"/>
      <c r="F77" s="287"/>
      <c r="G77" s="264"/>
      <c r="H77" s="305"/>
      <c r="I77" s="315"/>
      <c r="J77" s="319"/>
      <c r="K77" s="280"/>
      <c r="L77" s="280"/>
      <c r="M77" s="280"/>
      <c r="N77" s="287"/>
      <c r="O77" s="287"/>
      <c r="P77" s="305"/>
    </row>
    <row r="79" spans="1:16" ht="15">
      <c r="A79" s="322" t="s">
        <v>74</v>
      </c>
      <c r="B79" s="322"/>
      <c r="C79" s="322"/>
      <c r="D79" s="322"/>
      <c r="E79" s="322"/>
      <c r="F79" s="322"/>
      <c r="G79" s="322"/>
      <c r="H79" s="322"/>
      <c r="I79" s="322" t="s">
        <v>74</v>
      </c>
      <c r="J79" s="322"/>
      <c r="K79" s="322"/>
      <c r="L79" s="322"/>
      <c r="M79" s="322"/>
      <c r="N79" s="322"/>
      <c r="O79" s="322"/>
      <c r="P79" s="322"/>
    </row>
    <row r="80" spans="2:16" ht="16.5" thickBot="1">
      <c r="B80" s="115" t="s">
        <v>70</v>
      </c>
      <c r="C80" s="119"/>
      <c r="D80" s="119"/>
      <c r="E80" s="119"/>
      <c r="F80" s="119"/>
      <c r="G80" s="119"/>
      <c r="H80" s="119"/>
      <c r="J80" s="115" t="s">
        <v>72</v>
      </c>
      <c r="K80" s="119"/>
      <c r="L80" s="119"/>
      <c r="M80" s="119"/>
      <c r="N80" s="119"/>
      <c r="O80" s="119"/>
      <c r="P80" s="119"/>
    </row>
    <row r="81" spans="1:16" ht="12.75" customHeight="1">
      <c r="A81" s="265" t="s">
        <v>76</v>
      </c>
      <c r="B81" s="267" t="s">
        <v>5</v>
      </c>
      <c r="C81" s="189" t="s">
        <v>6</v>
      </c>
      <c r="D81" s="189" t="s">
        <v>16</v>
      </c>
      <c r="E81" s="263" t="s">
        <v>17</v>
      </c>
      <c r="F81" s="189" t="s">
        <v>18</v>
      </c>
      <c r="G81" s="189" t="s">
        <v>19</v>
      </c>
      <c r="H81" s="191" t="s">
        <v>20</v>
      </c>
      <c r="I81" s="265" t="s">
        <v>76</v>
      </c>
      <c r="J81" s="267" t="s">
        <v>5</v>
      </c>
      <c r="K81" s="189" t="s">
        <v>6</v>
      </c>
      <c r="L81" s="189" t="s">
        <v>16</v>
      </c>
      <c r="M81" s="263" t="s">
        <v>17</v>
      </c>
      <c r="N81" s="189" t="s">
        <v>18</v>
      </c>
      <c r="O81" s="189" t="s">
        <v>19</v>
      </c>
      <c r="P81" s="191" t="s">
        <v>20</v>
      </c>
    </row>
    <row r="82" spans="1:16" ht="13.5" customHeight="1" thickBot="1">
      <c r="A82" s="266"/>
      <c r="B82" s="268"/>
      <c r="C82" s="190"/>
      <c r="D82" s="190"/>
      <c r="E82" s="264"/>
      <c r="F82" s="190"/>
      <c r="G82" s="190"/>
      <c r="H82" s="192"/>
      <c r="I82" s="266"/>
      <c r="J82" s="268"/>
      <c r="K82" s="190"/>
      <c r="L82" s="190"/>
      <c r="M82" s="264"/>
      <c r="N82" s="190"/>
      <c r="O82" s="190"/>
      <c r="P82" s="192"/>
    </row>
    <row r="83" spans="1:16" ht="12.75">
      <c r="A83" s="323">
        <v>1</v>
      </c>
      <c r="B83" s="310"/>
      <c r="C83" s="290" t="e">
        <f>VLOOKUP(B83,'пр.взв.'!B14:H147,2,FALSE)</f>
        <v>#N/A</v>
      </c>
      <c r="D83" s="290" t="e">
        <f>VLOOKUP(C83,'пр.взв.'!C84:I147,2,FALSE)</f>
        <v>#N/A</v>
      </c>
      <c r="E83" s="290" t="e">
        <f>VLOOKUP(D83,'пр.взв.'!D84:J147,2,FALSE)</f>
        <v>#N/A</v>
      </c>
      <c r="F83" s="288"/>
      <c r="G83" s="289"/>
      <c r="H83" s="191"/>
      <c r="I83" s="323">
        <v>3</v>
      </c>
      <c r="J83" s="310"/>
      <c r="K83" s="290" t="e">
        <f>VLOOKUP(J83,'пр.взв.'!B14:H147,2,FALSE)</f>
        <v>#N/A</v>
      </c>
      <c r="L83" s="290" t="e">
        <f>VLOOKUP(K83,'пр.взв.'!C14:I147,2,FALSE)</f>
        <v>#N/A</v>
      </c>
      <c r="M83" s="290" t="e">
        <f>VLOOKUP(L83,'пр.взв.'!D84:J147,2,FALSE)</f>
        <v>#N/A</v>
      </c>
      <c r="N83" s="291"/>
      <c r="O83" s="288"/>
      <c r="P83" s="302"/>
    </row>
    <row r="84" spans="1:16" ht="12.75">
      <c r="A84" s="324"/>
      <c r="B84" s="311"/>
      <c r="C84" s="275"/>
      <c r="D84" s="275"/>
      <c r="E84" s="275"/>
      <c r="F84" s="242"/>
      <c r="G84" s="244"/>
      <c r="H84" s="312"/>
      <c r="I84" s="324"/>
      <c r="J84" s="311"/>
      <c r="K84" s="275"/>
      <c r="L84" s="275"/>
      <c r="M84" s="275"/>
      <c r="N84" s="242"/>
      <c r="O84" s="242"/>
      <c r="P84" s="303"/>
    </row>
    <row r="85" spans="1:16" ht="12.75">
      <c r="A85" s="324"/>
      <c r="B85" s="320"/>
      <c r="C85" s="279" t="e">
        <f>VLOOKUP(B85,'пр.взв.'!B14:H149,2,FALSE)</f>
        <v>#N/A</v>
      </c>
      <c r="D85" s="279" t="e">
        <f>VLOOKUP(C85,'пр.взв.'!C78:I149,2,FALSE)</f>
        <v>#N/A</v>
      </c>
      <c r="E85" s="279" t="e">
        <f>VLOOKUP(D85,'пр.взв.'!D78:J149,2,FALSE)</f>
        <v>#N/A</v>
      </c>
      <c r="F85" s="286"/>
      <c r="G85" s="241"/>
      <c r="H85" s="304"/>
      <c r="I85" s="324"/>
      <c r="J85" s="320"/>
      <c r="K85" s="279" t="e">
        <f>VLOOKUP(J85,'пр.взв.'!B13:H149,2,FALSE)</f>
        <v>#N/A</v>
      </c>
      <c r="L85" s="279" t="e">
        <f>VLOOKUP(K85,'пр.взв.'!C10:I149,2,FALSE)</f>
        <v>#N/A</v>
      </c>
      <c r="M85" s="279" t="e">
        <f>VLOOKUP(L85,'пр.взв.'!D78:J149,2,FALSE)</f>
        <v>#N/A</v>
      </c>
      <c r="N85" s="286"/>
      <c r="O85" s="286"/>
      <c r="P85" s="304"/>
    </row>
    <row r="86" spans="1:16" ht="13.5" thickBot="1">
      <c r="A86" s="325"/>
      <c r="B86" s="321"/>
      <c r="C86" s="280"/>
      <c r="D86" s="280"/>
      <c r="E86" s="280"/>
      <c r="F86" s="287"/>
      <c r="G86" s="264"/>
      <c r="H86" s="305"/>
      <c r="I86" s="326"/>
      <c r="J86" s="321"/>
      <c r="K86" s="280"/>
      <c r="L86" s="280"/>
      <c r="M86" s="280"/>
      <c r="N86" s="287"/>
      <c r="O86" s="287"/>
      <c r="P86" s="305"/>
    </row>
    <row r="87" spans="1:16" ht="12.75">
      <c r="A87" s="323">
        <v>2</v>
      </c>
      <c r="B87" s="327"/>
      <c r="C87" s="274" t="e">
        <f>VLOOKUP(B87,'пр.взв.'!B18:H151,2,FALSE)</f>
        <v>#N/A</v>
      </c>
      <c r="D87" s="274" t="e">
        <f>VLOOKUP(C87,'пр.взв.'!C88:I151,2,FALSE)</f>
        <v>#N/A</v>
      </c>
      <c r="E87" s="274" t="e">
        <f>VLOOKUP(D87,'пр.взв.'!D88:J151,2,FALSE)</f>
        <v>#N/A</v>
      </c>
      <c r="F87" s="276"/>
      <c r="G87" s="226"/>
      <c r="H87" s="328"/>
      <c r="I87" s="324">
        <v>4</v>
      </c>
      <c r="J87" s="327"/>
      <c r="K87" s="274" t="e">
        <f>VLOOKUP(J87,'пр.взв.'!B1:H151,2,FALSE)</f>
        <v>#N/A</v>
      </c>
      <c r="L87" s="274" t="e">
        <f>VLOOKUP(K87,'пр.взв.'!C18:I151,2,FALSE)</f>
        <v>#N/A</v>
      </c>
      <c r="M87" s="274" t="e">
        <f>VLOOKUP(L87,'пр.взв.'!D88:J151,2,FALSE)</f>
        <v>#N/A</v>
      </c>
      <c r="N87" s="281"/>
      <c r="O87" s="276"/>
      <c r="P87" s="329"/>
    </row>
    <row r="88" spans="1:16" ht="12.75">
      <c r="A88" s="324"/>
      <c r="B88" s="311"/>
      <c r="C88" s="275"/>
      <c r="D88" s="275"/>
      <c r="E88" s="275"/>
      <c r="F88" s="242"/>
      <c r="G88" s="244"/>
      <c r="H88" s="312"/>
      <c r="I88" s="324"/>
      <c r="J88" s="311"/>
      <c r="K88" s="275"/>
      <c r="L88" s="275"/>
      <c r="M88" s="275"/>
      <c r="N88" s="242"/>
      <c r="O88" s="242"/>
      <c r="P88" s="303"/>
    </row>
    <row r="89" spans="1:16" ht="12.75">
      <c r="A89" s="324"/>
      <c r="B89" s="320"/>
      <c r="C89" s="279" t="e">
        <f>VLOOKUP(B89,'пр.взв.'!B18:H153,2,FALSE)</f>
        <v>#N/A</v>
      </c>
      <c r="D89" s="279" t="e">
        <f>VLOOKUP(C89,'пр.взв.'!C82:I153,2,FALSE)</f>
        <v>#N/A</v>
      </c>
      <c r="E89" s="279" t="e">
        <f>VLOOKUP(D89,'пр.взв.'!D82:J153,2,FALSE)</f>
        <v>#N/A</v>
      </c>
      <c r="F89" s="286"/>
      <c r="G89" s="241"/>
      <c r="H89" s="304"/>
      <c r="I89" s="324"/>
      <c r="J89" s="320"/>
      <c r="K89" s="279" t="e">
        <f>VLOOKUP(J89,'пр.взв.'!B1:H153,2,FALSE)</f>
        <v>#N/A</v>
      </c>
      <c r="L89" s="279" t="e">
        <f>VLOOKUP(K89,'пр.взв.'!C14:I153,2,FALSE)</f>
        <v>#N/A</v>
      </c>
      <c r="M89" s="279" t="e">
        <f>VLOOKUP(L89,'пр.взв.'!D82:J153,2,FALSE)</f>
        <v>#N/A</v>
      </c>
      <c r="N89" s="286"/>
      <c r="O89" s="286"/>
      <c r="P89" s="304"/>
    </row>
    <row r="90" spans="1:16" ht="13.5" thickBot="1">
      <c r="A90" s="326"/>
      <c r="B90" s="321"/>
      <c r="C90" s="280"/>
      <c r="D90" s="280"/>
      <c r="E90" s="280"/>
      <c r="F90" s="287"/>
      <c r="G90" s="264"/>
      <c r="H90" s="305"/>
      <c r="I90" s="326"/>
      <c r="J90" s="321"/>
      <c r="K90" s="280"/>
      <c r="L90" s="280"/>
      <c r="M90" s="280"/>
      <c r="N90" s="287"/>
      <c r="O90" s="287"/>
      <c r="P90" s="305"/>
    </row>
  </sheetData>
  <sheetProtection/>
  <mergeCells count="598">
    <mergeCell ref="P89:P90"/>
    <mergeCell ref="E4:E5"/>
    <mergeCell ref="L89:L90"/>
    <mergeCell ref="M89:M90"/>
    <mergeCell ref="N89:N90"/>
    <mergeCell ref="O89:O90"/>
    <mergeCell ref="P87:P88"/>
    <mergeCell ref="F89:F90"/>
    <mergeCell ref="G89:G90"/>
    <mergeCell ref="H89:H90"/>
    <mergeCell ref="B89:B90"/>
    <mergeCell ref="C89:C90"/>
    <mergeCell ref="D89:D90"/>
    <mergeCell ref="E89:E90"/>
    <mergeCell ref="N87:N88"/>
    <mergeCell ref="O87:O88"/>
    <mergeCell ref="H87:H88"/>
    <mergeCell ref="I87:I90"/>
    <mergeCell ref="J87:J88"/>
    <mergeCell ref="K87:K88"/>
    <mergeCell ref="J89:J90"/>
    <mergeCell ref="K89:K90"/>
    <mergeCell ref="L87:L88"/>
    <mergeCell ref="M87:M88"/>
    <mergeCell ref="P85:P86"/>
    <mergeCell ref="A87:A90"/>
    <mergeCell ref="B87:B88"/>
    <mergeCell ref="C87:C88"/>
    <mergeCell ref="D87:D88"/>
    <mergeCell ref="E87:E88"/>
    <mergeCell ref="F87:F88"/>
    <mergeCell ref="G87:G88"/>
    <mergeCell ref="L85:L86"/>
    <mergeCell ref="M85:M86"/>
    <mergeCell ref="N85:N86"/>
    <mergeCell ref="O85:O86"/>
    <mergeCell ref="P83:P84"/>
    <mergeCell ref="B85:B86"/>
    <mergeCell ref="C85:C86"/>
    <mergeCell ref="D85:D86"/>
    <mergeCell ref="E85:E86"/>
    <mergeCell ref="F85:F86"/>
    <mergeCell ref="G85:G86"/>
    <mergeCell ref="H85:H86"/>
    <mergeCell ref="H83:H84"/>
    <mergeCell ref="I83:I86"/>
    <mergeCell ref="J83:J84"/>
    <mergeCell ref="K83:K84"/>
    <mergeCell ref="J85:J86"/>
    <mergeCell ref="K85:K86"/>
    <mergeCell ref="L83:L84"/>
    <mergeCell ref="M83:M84"/>
    <mergeCell ref="N83:N84"/>
    <mergeCell ref="O83:O84"/>
    <mergeCell ref="P81:P82"/>
    <mergeCell ref="A83:A86"/>
    <mergeCell ref="B83:B84"/>
    <mergeCell ref="C83:C84"/>
    <mergeCell ref="D83:D84"/>
    <mergeCell ref="E83:E84"/>
    <mergeCell ref="F83:F84"/>
    <mergeCell ref="G83:G84"/>
    <mergeCell ref="L81:L82"/>
    <mergeCell ref="M81:M82"/>
    <mergeCell ref="N81:N82"/>
    <mergeCell ref="O81:O82"/>
    <mergeCell ref="H81:H82"/>
    <mergeCell ref="I81:I82"/>
    <mergeCell ref="J81:J82"/>
    <mergeCell ref="K81:K82"/>
    <mergeCell ref="E81:E82"/>
    <mergeCell ref="F81:F82"/>
    <mergeCell ref="G81:G82"/>
    <mergeCell ref="A81:A82"/>
    <mergeCell ref="B81:B82"/>
    <mergeCell ref="C81:C82"/>
    <mergeCell ref="D81:D82"/>
    <mergeCell ref="P76:P77"/>
    <mergeCell ref="A79:H79"/>
    <mergeCell ref="I79:P79"/>
    <mergeCell ref="L76:L77"/>
    <mergeCell ref="M76:M77"/>
    <mergeCell ref="N76:N77"/>
    <mergeCell ref="O76:O77"/>
    <mergeCell ref="P74:P75"/>
    <mergeCell ref="B76:B77"/>
    <mergeCell ref="C76:C77"/>
    <mergeCell ref="D76:D77"/>
    <mergeCell ref="E76:E77"/>
    <mergeCell ref="F76:F77"/>
    <mergeCell ref="G76:G77"/>
    <mergeCell ref="H76:H77"/>
    <mergeCell ref="L74:L75"/>
    <mergeCell ref="M74:M75"/>
    <mergeCell ref="N74:N75"/>
    <mergeCell ref="O74:O75"/>
    <mergeCell ref="H74:H75"/>
    <mergeCell ref="I74:I77"/>
    <mergeCell ref="J74:J75"/>
    <mergeCell ref="K74:K75"/>
    <mergeCell ref="J76:J77"/>
    <mergeCell ref="K76:K77"/>
    <mergeCell ref="P72:P73"/>
    <mergeCell ref="A74:A77"/>
    <mergeCell ref="B74:B75"/>
    <mergeCell ref="C74:C75"/>
    <mergeCell ref="D74:D75"/>
    <mergeCell ref="E74:E75"/>
    <mergeCell ref="F74:F75"/>
    <mergeCell ref="G74:G75"/>
    <mergeCell ref="L72:L73"/>
    <mergeCell ref="M72:M73"/>
    <mergeCell ref="N72:N73"/>
    <mergeCell ref="O72:O73"/>
    <mergeCell ref="H72:H73"/>
    <mergeCell ref="I72:I73"/>
    <mergeCell ref="J72:J73"/>
    <mergeCell ref="K72:K73"/>
    <mergeCell ref="E72:E73"/>
    <mergeCell ref="F72:F73"/>
    <mergeCell ref="G72:G73"/>
    <mergeCell ref="A72:A73"/>
    <mergeCell ref="B72:B73"/>
    <mergeCell ref="C72:C73"/>
    <mergeCell ref="D72:D73"/>
    <mergeCell ref="P68:P69"/>
    <mergeCell ref="C71:H71"/>
    <mergeCell ref="K71:P71"/>
    <mergeCell ref="L68:L69"/>
    <mergeCell ref="M68:M69"/>
    <mergeCell ref="N68:N69"/>
    <mergeCell ref="O68:O69"/>
    <mergeCell ref="P66:P67"/>
    <mergeCell ref="B68:B69"/>
    <mergeCell ref="C68:C69"/>
    <mergeCell ref="D68:D69"/>
    <mergeCell ref="E68:E69"/>
    <mergeCell ref="F68:F69"/>
    <mergeCell ref="G68:G69"/>
    <mergeCell ref="H68:H69"/>
    <mergeCell ref="L66:L67"/>
    <mergeCell ref="M66:M67"/>
    <mergeCell ref="N66:N67"/>
    <mergeCell ref="O66:O67"/>
    <mergeCell ref="H66:H67"/>
    <mergeCell ref="I66:I69"/>
    <mergeCell ref="J66:J67"/>
    <mergeCell ref="K66:K67"/>
    <mergeCell ref="J68:J69"/>
    <mergeCell ref="K68:K69"/>
    <mergeCell ref="P64:P65"/>
    <mergeCell ref="A66:A69"/>
    <mergeCell ref="B66:B67"/>
    <mergeCell ref="C66:C67"/>
    <mergeCell ref="D66:D67"/>
    <mergeCell ref="E66:E67"/>
    <mergeCell ref="F66:F67"/>
    <mergeCell ref="G66:G67"/>
    <mergeCell ref="L64:L65"/>
    <mergeCell ref="M64:M65"/>
    <mergeCell ref="N64:N65"/>
    <mergeCell ref="O64:O65"/>
    <mergeCell ref="P62:P63"/>
    <mergeCell ref="B64:B65"/>
    <mergeCell ref="C64:C65"/>
    <mergeCell ref="D64:D65"/>
    <mergeCell ref="E64:E65"/>
    <mergeCell ref="F64:F65"/>
    <mergeCell ref="G64:G65"/>
    <mergeCell ref="H64:H65"/>
    <mergeCell ref="H62:H63"/>
    <mergeCell ref="I62:I65"/>
    <mergeCell ref="J62:J63"/>
    <mergeCell ref="K62:K63"/>
    <mergeCell ref="J64:J65"/>
    <mergeCell ref="K64:K65"/>
    <mergeCell ref="L62:L63"/>
    <mergeCell ref="M62:M63"/>
    <mergeCell ref="N62:N63"/>
    <mergeCell ref="O62:O63"/>
    <mergeCell ref="P60:P61"/>
    <mergeCell ref="A62:A65"/>
    <mergeCell ref="B62:B63"/>
    <mergeCell ref="C62:C63"/>
    <mergeCell ref="D62:D63"/>
    <mergeCell ref="E62:E63"/>
    <mergeCell ref="F62:F63"/>
    <mergeCell ref="G62:G63"/>
    <mergeCell ref="L60:L61"/>
    <mergeCell ref="M60:M61"/>
    <mergeCell ref="N60:N61"/>
    <mergeCell ref="O60:O61"/>
    <mergeCell ref="H60:H61"/>
    <mergeCell ref="I60:I61"/>
    <mergeCell ref="J60:J61"/>
    <mergeCell ref="K60:K61"/>
    <mergeCell ref="P56:P57"/>
    <mergeCell ref="A60:A61"/>
    <mergeCell ref="B60:B61"/>
    <mergeCell ref="C60:C61"/>
    <mergeCell ref="D60:D61"/>
    <mergeCell ref="E60:E61"/>
    <mergeCell ref="F60:F61"/>
    <mergeCell ref="G60:G61"/>
    <mergeCell ref="L56:L57"/>
    <mergeCell ref="M56:M57"/>
    <mergeCell ref="N56:N57"/>
    <mergeCell ref="O56:O57"/>
    <mergeCell ref="P54:P55"/>
    <mergeCell ref="B56:B57"/>
    <mergeCell ref="C56:C57"/>
    <mergeCell ref="D56:D57"/>
    <mergeCell ref="E56:E57"/>
    <mergeCell ref="F56:F57"/>
    <mergeCell ref="G56:G57"/>
    <mergeCell ref="H56:H57"/>
    <mergeCell ref="H54:H55"/>
    <mergeCell ref="I54:I57"/>
    <mergeCell ref="J54:J55"/>
    <mergeCell ref="K54:K55"/>
    <mergeCell ref="J56:J57"/>
    <mergeCell ref="K56:K57"/>
    <mergeCell ref="L54:L55"/>
    <mergeCell ref="M54:M55"/>
    <mergeCell ref="N54:N55"/>
    <mergeCell ref="O54:O55"/>
    <mergeCell ref="P52:P53"/>
    <mergeCell ref="A54:A57"/>
    <mergeCell ref="B54:B55"/>
    <mergeCell ref="C54:C55"/>
    <mergeCell ref="D54:D55"/>
    <mergeCell ref="E54:E55"/>
    <mergeCell ref="F54:F55"/>
    <mergeCell ref="G54:G55"/>
    <mergeCell ref="L52:L53"/>
    <mergeCell ref="M52:M53"/>
    <mergeCell ref="N52:N53"/>
    <mergeCell ref="O52:O53"/>
    <mergeCell ref="P50:P51"/>
    <mergeCell ref="B52:B53"/>
    <mergeCell ref="C52:C53"/>
    <mergeCell ref="D52:D53"/>
    <mergeCell ref="E52:E53"/>
    <mergeCell ref="F52:F53"/>
    <mergeCell ref="G52:G53"/>
    <mergeCell ref="H52:H53"/>
    <mergeCell ref="H50:H51"/>
    <mergeCell ref="I50:I53"/>
    <mergeCell ref="J50:J51"/>
    <mergeCell ref="K50:K51"/>
    <mergeCell ref="J52:J53"/>
    <mergeCell ref="K52:K53"/>
    <mergeCell ref="L50:L51"/>
    <mergeCell ref="M50:M51"/>
    <mergeCell ref="N50:N51"/>
    <mergeCell ref="O50:O51"/>
    <mergeCell ref="P48:P49"/>
    <mergeCell ref="A50:A53"/>
    <mergeCell ref="B50:B51"/>
    <mergeCell ref="C50:C51"/>
    <mergeCell ref="D50:D51"/>
    <mergeCell ref="E50:E51"/>
    <mergeCell ref="F50:F51"/>
    <mergeCell ref="G50:G51"/>
    <mergeCell ref="L48:L49"/>
    <mergeCell ref="M48:M49"/>
    <mergeCell ref="N48:N49"/>
    <mergeCell ref="O48:O49"/>
    <mergeCell ref="P46:P47"/>
    <mergeCell ref="B48:B49"/>
    <mergeCell ref="C48:C49"/>
    <mergeCell ref="D48:D49"/>
    <mergeCell ref="E48:E49"/>
    <mergeCell ref="F48:F49"/>
    <mergeCell ref="G48:G49"/>
    <mergeCell ref="H48:H49"/>
    <mergeCell ref="H46:H47"/>
    <mergeCell ref="I46:I49"/>
    <mergeCell ref="J46:J47"/>
    <mergeCell ref="K46:K47"/>
    <mergeCell ref="J48:J49"/>
    <mergeCell ref="K48:K49"/>
    <mergeCell ref="L46:L47"/>
    <mergeCell ref="M46:M47"/>
    <mergeCell ref="N46:N47"/>
    <mergeCell ref="O46:O47"/>
    <mergeCell ref="P44:P45"/>
    <mergeCell ref="A46:A49"/>
    <mergeCell ref="B46:B47"/>
    <mergeCell ref="C46:C47"/>
    <mergeCell ref="D46:D47"/>
    <mergeCell ref="E46:E47"/>
    <mergeCell ref="F46:F47"/>
    <mergeCell ref="G46:G47"/>
    <mergeCell ref="L44:L45"/>
    <mergeCell ref="M44:M45"/>
    <mergeCell ref="N44:N45"/>
    <mergeCell ref="O44:O45"/>
    <mergeCell ref="P42:P43"/>
    <mergeCell ref="B44:B45"/>
    <mergeCell ref="C44:C45"/>
    <mergeCell ref="D44:D45"/>
    <mergeCell ref="E44:E45"/>
    <mergeCell ref="F44:F45"/>
    <mergeCell ref="G44:G45"/>
    <mergeCell ref="H44:H45"/>
    <mergeCell ref="H42:H43"/>
    <mergeCell ref="I42:I45"/>
    <mergeCell ref="J42:J43"/>
    <mergeCell ref="K42:K43"/>
    <mergeCell ref="J44:J45"/>
    <mergeCell ref="K44:K45"/>
    <mergeCell ref="L42:L43"/>
    <mergeCell ref="M42:M43"/>
    <mergeCell ref="N42:N43"/>
    <mergeCell ref="O42:O43"/>
    <mergeCell ref="P40:P41"/>
    <mergeCell ref="A42:A45"/>
    <mergeCell ref="B42:B43"/>
    <mergeCell ref="C42:C43"/>
    <mergeCell ref="D42:D43"/>
    <mergeCell ref="E42:E43"/>
    <mergeCell ref="F42:F43"/>
    <mergeCell ref="G42:G43"/>
    <mergeCell ref="L40:L41"/>
    <mergeCell ref="M40:M41"/>
    <mergeCell ref="N40:N41"/>
    <mergeCell ref="O40:O41"/>
    <mergeCell ref="H40:H41"/>
    <mergeCell ref="I40:I41"/>
    <mergeCell ref="J40:J41"/>
    <mergeCell ref="K40:K41"/>
    <mergeCell ref="E40:E41"/>
    <mergeCell ref="F40:F41"/>
    <mergeCell ref="G40:G41"/>
    <mergeCell ref="L36:L37"/>
    <mergeCell ref="A40:A41"/>
    <mergeCell ref="B40:B41"/>
    <mergeCell ref="C40:C41"/>
    <mergeCell ref="D40:D41"/>
    <mergeCell ref="P34:P35"/>
    <mergeCell ref="B36:B37"/>
    <mergeCell ref="C36:C37"/>
    <mergeCell ref="D36:D37"/>
    <mergeCell ref="E36:E37"/>
    <mergeCell ref="F36:F37"/>
    <mergeCell ref="G36:G37"/>
    <mergeCell ref="H36:H37"/>
    <mergeCell ref="P36:P37"/>
    <mergeCell ref="O34:O35"/>
    <mergeCell ref="O32:O33"/>
    <mergeCell ref="H34:H35"/>
    <mergeCell ref="I34:I37"/>
    <mergeCell ref="J34:J35"/>
    <mergeCell ref="K34:K35"/>
    <mergeCell ref="J36:J37"/>
    <mergeCell ref="K36:K37"/>
    <mergeCell ref="I30:I33"/>
    <mergeCell ref="M36:M37"/>
    <mergeCell ref="N36:N37"/>
    <mergeCell ref="N34:N35"/>
    <mergeCell ref="N32:N33"/>
    <mergeCell ref="H32:H33"/>
    <mergeCell ref="J32:J33"/>
    <mergeCell ref="K32:K33"/>
    <mergeCell ref="G34:G35"/>
    <mergeCell ref="L32:L33"/>
    <mergeCell ref="M32:M33"/>
    <mergeCell ref="L34:L35"/>
    <mergeCell ref="M34:M35"/>
    <mergeCell ref="P32:P33"/>
    <mergeCell ref="O30:O31"/>
    <mergeCell ref="A34:A37"/>
    <mergeCell ref="B34:B35"/>
    <mergeCell ref="C34:C35"/>
    <mergeCell ref="D34:D35"/>
    <mergeCell ref="E34:E35"/>
    <mergeCell ref="F34:F35"/>
    <mergeCell ref="O36:O37"/>
    <mergeCell ref="K30:K31"/>
    <mergeCell ref="P30:P31"/>
    <mergeCell ref="P28:P29"/>
    <mergeCell ref="B32:B33"/>
    <mergeCell ref="C32:C33"/>
    <mergeCell ref="D32:D33"/>
    <mergeCell ref="E32:E33"/>
    <mergeCell ref="F32:F33"/>
    <mergeCell ref="G32:G33"/>
    <mergeCell ref="G30:G31"/>
    <mergeCell ref="H30:H31"/>
    <mergeCell ref="M30:M31"/>
    <mergeCell ref="N30:N31"/>
    <mergeCell ref="N28:N29"/>
    <mergeCell ref="J30:J31"/>
    <mergeCell ref="E30:E31"/>
    <mergeCell ref="F30:F31"/>
    <mergeCell ref="L28:L29"/>
    <mergeCell ref="J28:J29"/>
    <mergeCell ref="L30:L31"/>
    <mergeCell ref="A30:A33"/>
    <mergeCell ref="B30:B31"/>
    <mergeCell ref="C30:C31"/>
    <mergeCell ref="D30:D31"/>
    <mergeCell ref="P26:P27"/>
    <mergeCell ref="B28:B29"/>
    <mergeCell ref="C28:C29"/>
    <mergeCell ref="D28:D29"/>
    <mergeCell ref="E28:E29"/>
    <mergeCell ref="F28:F29"/>
    <mergeCell ref="G28:G29"/>
    <mergeCell ref="H28:H29"/>
    <mergeCell ref="N26:N27"/>
    <mergeCell ref="O26:O27"/>
    <mergeCell ref="J24:J25"/>
    <mergeCell ref="K24:K25"/>
    <mergeCell ref="O24:O25"/>
    <mergeCell ref="H26:H27"/>
    <mergeCell ref="I26:I29"/>
    <mergeCell ref="J26:J27"/>
    <mergeCell ref="K26:K27"/>
    <mergeCell ref="K28:K29"/>
    <mergeCell ref="M28:M29"/>
    <mergeCell ref="E26:E27"/>
    <mergeCell ref="F26:F27"/>
    <mergeCell ref="O28:O29"/>
    <mergeCell ref="L22:L23"/>
    <mergeCell ref="K22:K23"/>
    <mergeCell ref="G26:G27"/>
    <mergeCell ref="L24:L25"/>
    <mergeCell ref="M24:M25"/>
    <mergeCell ref="L26:L27"/>
    <mergeCell ref="M26:M27"/>
    <mergeCell ref="A26:A29"/>
    <mergeCell ref="B26:B27"/>
    <mergeCell ref="C26:C27"/>
    <mergeCell ref="D26:D27"/>
    <mergeCell ref="P22:P23"/>
    <mergeCell ref="B24:B25"/>
    <mergeCell ref="C24:C25"/>
    <mergeCell ref="D24:D25"/>
    <mergeCell ref="E24:E25"/>
    <mergeCell ref="F24:F25"/>
    <mergeCell ref="J22:J23"/>
    <mergeCell ref="G24:G25"/>
    <mergeCell ref="P24:P25"/>
    <mergeCell ref="O22:O23"/>
    <mergeCell ref="E22:E23"/>
    <mergeCell ref="F22:F23"/>
    <mergeCell ref="N22:N23"/>
    <mergeCell ref="N20:N21"/>
    <mergeCell ref="I22:I25"/>
    <mergeCell ref="M22:M23"/>
    <mergeCell ref="G22:G23"/>
    <mergeCell ref="H22:H23"/>
    <mergeCell ref="N24:N25"/>
    <mergeCell ref="H24:H25"/>
    <mergeCell ref="A22:A25"/>
    <mergeCell ref="B22:B23"/>
    <mergeCell ref="C22:C23"/>
    <mergeCell ref="D22:D23"/>
    <mergeCell ref="P18:P19"/>
    <mergeCell ref="B20:B21"/>
    <mergeCell ref="C20:C21"/>
    <mergeCell ref="D20:D21"/>
    <mergeCell ref="E20:E21"/>
    <mergeCell ref="F20:F21"/>
    <mergeCell ref="G20:G21"/>
    <mergeCell ref="H20:H21"/>
    <mergeCell ref="P20:P21"/>
    <mergeCell ref="O18:O19"/>
    <mergeCell ref="O16:O17"/>
    <mergeCell ref="H18:H19"/>
    <mergeCell ref="I18:I21"/>
    <mergeCell ref="J18:J19"/>
    <mergeCell ref="K18:K19"/>
    <mergeCell ref="J20:J21"/>
    <mergeCell ref="K20:K21"/>
    <mergeCell ref="L20:L21"/>
    <mergeCell ref="M20:M21"/>
    <mergeCell ref="N18:N19"/>
    <mergeCell ref="N16:N17"/>
    <mergeCell ref="H16:H17"/>
    <mergeCell ref="J16:J17"/>
    <mergeCell ref="K16:K17"/>
    <mergeCell ref="G18:G19"/>
    <mergeCell ref="L16:L17"/>
    <mergeCell ref="M16:M17"/>
    <mergeCell ref="L18:L19"/>
    <mergeCell ref="M18:M19"/>
    <mergeCell ref="P16:P17"/>
    <mergeCell ref="O14:O15"/>
    <mergeCell ref="A18:A21"/>
    <mergeCell ref="B18:B19"/>
    <mergeCell ref="C18:C19"/>
    <mergeCell ref="D18:D19"/>
    <mergeCell ref="E18:E19"/>
    <mergeCell ref="F18:F19"/>
    <mergeCell ref="O20:O21"/>
    <mergeCell ref="K14:K15"/>
    <mergeCell ref="P14:P15"/>
    <mergeCell ref="B16:B17"/>
    <mergeCell ref="C16:C17"/>
    <mergeCell ref="D16:D17"/>
    <mergeCell ref="E16:E17"/>
    <mergeCell ref="F16:F17"/>
    <mergeCell ref="G16:G17"/>
    <mergeCell ref="G14:G15"/>
    <mergeCell ref="H14:H15"/>
    <mergeCell ref="I14:I17"/>
    <mergeCell ref="L14:L15"/>
    <mergeCell ref="M14:M15"/>
    <mergeCell ref="N14:N15"/>
    <mergeCell ref="N12:N13"/>
    <mergeCell ref="J14:J15"/>
    <mergeCell ref="A14:A17"/>
    <mergeCell ref="B14:B15"/>
    <mergeCell ref="C14:C15"/>
    <mergeCell ref="D14:D15"/>
    <mergeCell ref="E14:E15"/>
    <mergeCell ref="F14:F15"/>
    <mergeCell ref="P10:P11"/>
    <mergeCell ref="B12:B13"/>
    <mergeCell ref="C12:C13"/>
    <mergeCell ref="D12:D13"/>
    <mergeCell ref="E12:E13"/>
    <mergeCell ref="F12:F13"/>
    <mergeCell ref="G12:G13"/>
    <mergeCell ref="H12:H13"/>
    <mergeCell ref="P12:P13"/>
    <mergeCell ref="O10:O11"/>
    <mergeCell ref="E10:E11"/>
    <mergeCell ref="O8:O9"/>
    <mergeCell ref="H10:H11"/>
    <mergeCell ref="I10:I13"/>
    <mergeCell ref="J10:J11"/>
    <mergeCell ref="K10:K11"/>
    <mergeCell ref="L12:L13"/>
    <mergeCell ref="M12:M13"/>
    <mergeCell ref="A10:A13"/>
    <mergeCell ref="B10:B11"/>
    <mergeCell ref="C10:C11"/>
    <mergeCell ref="D10:D11"/>
    <mergeCell ref="P6:P7"/>
    <mergeCell ref="H8:H9"/>
    <mergeCell ref="G6:G7"/>
    <mergeCell ref="M10:M11"/>
    <mergeCell ref="N10:N11"/>
    <mergeCell ref="N8:N9"/>
    <mergeCell ref="P8:P9"/>
    <mergeCell ref="O6:O7"/>
    <mergeCell ref="L8:L9"/>
    <mergeCell ref="M8:M9"/>
    <mergeCell ref="F10:F11"/>
    <mergeCell ref="O12:O13"/>
    <mergeCell ref="G10:G11"/>
    <mergeCell ref="J8:J9"/>
    <mergeCell ref="K8:K9"/>
    <mergeCell ref="J12:J13"/>
    <mergeCell ref="K12:K13"/>
    <mergeCell ref="L10:L11"/>
    <mergeCell ref="E8:E9"/>
    <mergeCell ref="L6:L7"/>
    <mergeCell ref="M6:M7"/>
    <mergeCell ref="N6:N7"/>
    <mergeCell ref="H6:H7"/>
    <mergeCell ref="I6:I9"/>
    <mergeCell ref="J6:J7"/>
    <mergeCell ref="K6:K7"/>
    <mergeCell ref="F8:F9"/>
    <mergeCell ref="G8:G9"/>
    <mergeCell ref="K4:K5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A4:A5"/>
    <mergeCell ref="B4:B5"/>
    <mergeCell ref="C4:C5"/>
    <mergeCell ref="D4:D5"/>
    <mergeCell ref="F4:F5"/>
    <mergeCell ref="G4:G5"/>
    <mergeCell ref="P4:P5"/>
    <mergeCell ref="L4:L5"/>
    <mergeCell ref="M4:M5"/>
    <mergeCell ref="N4:N5"/>
    <mergeCell ref="O4:O5"/>
    <mergeCell ref="H4:H5"/>
    <mergeCell ref="I4:I5"/>
    <mergeCell ref="J4:J5"/>
    <mergeCell ref="B1:H1"/>
    <mergeCell ref="J1:P1"/>
    <mergeCell ref="B2:H2"/>
    <mergeCell ref="J2:P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I59"/>
  <sheetViews>
    <sheetView zoomScalePageLayoutView="0" workbookViewId="0" topLeftCell="A10">
      <selection activeCell="X26" sqref="X26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4.140625" style="0" customWidth="1"/>
    <col min="5" max="5" width="14.57421875" style="0" customWidth="1"/>
    <col min="6" max="6" width="17.421875" style="0" customWidth="1"/>
    <col min="7" max="7" width="17.140625" style="0" customWidth="1"/>
    <col min="8" max="8" width="17.28125" style="0" customWidth="1"/>
    <col min="9" max="9" width="4.7109375" style="0" customWidth="1"/>
    <col min="10" max="10" width="16.00390625" style="0" customWidth="1"/>
    <col min="11" max="11" width="7.28125" style="0" customWidth="1"/>
    <col min="12" max="12" width="4.140625" style="0" customWidth="1"/>
    <col min="13" max="13" width="14.57421875" style="0" customWidth="1"/>
    <col min="14" max="19" width="17.57421875" style="0" customWidth="1"/>
  </cols>
  <sheetData>
    <row r="1" spans="1:35" ht="36" customHeight="1">
      <c r="A1" s="167" t="str">
        <f>HYPERLINK('[1]реквизиты'!$A$2)</f>
        <v>Чемпионат России по САМБО среди мужчин</v>
      </c>
      <c r="B1" s="167"/>
      <c r="C1" s="167"/>
      <c r="D1" s="167"/>
      <c r="E1" s="167"/>
      <c r="F1" s="167"/>
      <c r="G1" s="167"/>
      <c r="H1" s="167"/>
      <c r="I1" s="167" t="str">
        <f>HYPERLINK('[1]реквизиты'!$A$2)</f>
        <v>Чемпионат России по САМБО среди мужчин</v>
      </c>
      <c r="J1" s="167"/>
      <c r="K1" s="167"/>
      <c r="L1" s="167"/>
      <c r="M1" s="167"/>
      <c r="N1" s="167"/>
      <c r="O1" s="167"/>
      <c r="P1" s="167"/>
      <c r="Q1" s="100"/>
      <c r="R1" s="100"/>
      <c r="S1" s="100"/>
      <c r="T1" s="100"/>
      <c r="U1" s="100"/>
      <c r="V1" s="100"/>
      <c r="W1" s="100"/>
      <c r="X1" s="100"/>
      <c r="Y1" s="100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21" ht="15">
      <c r="A2" s="230">
        <f>HYPERLINK('[1]реквизиты'!$A$15)</f>
      </c>
      <c r="B2" s="330"/>
      <c r="C2" s="330"/>
      <c r="D2" s="330"/>
      <c r="E2" s="330"/>
      <c r="F2" s="330"/>
      <c r="G2" s="330"/>
      <c r="H2" s="330"/>
      <c r="I2" s="230">
        <f>HYPERLINK('[1]реквизиты'!$A$15)</f>
      </c>
      <c r="J2" s="330"/>
      <c r="K2" s="330"/>
      <c r="L2" s="330"/>
      <c r="M2" s="330"/>
      <c r="N2" s="330"/>
      <c r="O2" s="330"/>
      <c r="P2" s="330"/>
      <c r="Q2" s="37"/>
      <c r="R2" s="37"/>
      <c r="S2" s="37"/>
      <c r="T2" s="28"/>
      <c r="U2" s="28"/>
    </row>
    <row r="3" spans="2:16" ht="15.75">
      <c r="B3" s="35" t="s">
        <v>12</v>
      </c>
      <c r="C3" s="248" t="str">
        <f>HYPERLINK('пр.взв.'!D4)</f>
        <v>в.к. 90 кг.</v>
      </c>
      <c r="D3" s="248"/>
      <c r="E3" s="248"/>
      <c r="F3" s="60"/>
      <c r="G3" s="60"/>
      <c r="H3" s="60"/>
      <c r="J3" s="35" t="s">
        <v>13</v>
      </c>
      <c r="K3" s="248" t="str">
        <f>HYPERLINK('пр.взв.'!D4)</f>
        <v>в.к. 90 кг.</v>
      </c>
      <c r="L3" s="248"/>
      <c r="M3" s="248"/>
      <c r="N3" s="60"/>
      <c r="O3" s="60"/>
      <c r="P3" s="60"/>
    </row>
    <row r="4" spans="1:2" ht="16.5" thickBot="1">
      <c r="A4" s="345"/>
      <c r="B4" s="345"/>
    </row>
    <row r="5" spans="1:16" ht="12.75" customHeight="1">
      <c r="A5" s="339">
        <v>1</v>
      </c>
      <c r="B5" s="341" t="str">
        <f>VLOOKUP(A5,'пр.взв.'!B5:C68,2,FALSE)</f>
        <v>Черноскулов Альсим Леонидович</v>
      </c>
      <c r="C5" s="343" t="str">
        <f>VLOOKUP(A5,'пр.взв.'!B5:H68,3,FALSE)</f>
        <v>11.05.83 змс</v>
      </c>
      <c r="D5" s="337" t="str">
        <f>VLOOKUP(A5,'пр.взв.'!B7:H70,4,FALSE)</f>
        <v>УФО</v>
      </c>
      <c r="E5" s="333" t="str">
        <f>VLOOKUP(A5,'пр.взв.'!B5:H68,5,FALSE)</f>
        <v>Свердловская В.Пышма  д</v>
      </c>
      <c r="H5" s="19"/>
      <c r="I5" s="335">
        <v>2</v>
      </c>
      <c r="J5" s="331" t="str">
        <f>VLOOKUP(I5,'пр.взв.'!B7:C70,2,FALSE)</f>
        <v>Вакаев Шейх-Магомед Ширваниевич</v>
      </c>
      <c r="K5" s="331" t="str">
        <f>VLOOKUP(I5,'пр.взв.'!B7:F70,3,FALSE)</f>
        <v>30.10.87 мсмк</v>
      </c>
      <c r="L5" s="337" t="str">
        <f>VLOOKUP(I5,'пр.взв.'!B7:H70,4,FALSE)</f>
        <v>СКФО</v>
      </c>
      <c r="M5" s="333" t="str">
        <f>VLOOKUP(I5,'пр.взв.'!B7:F70,5,FALSE)</f>
        <v>Чеченская  Аргун Д</v>
      </c>
      <c r="P5" s="19"/>
    </row>
    <row r="6" spans="1:16" ht="15.75">
      <c r="A6" s="340"/>
      <c r="B6" s="342"/>
      <c r="C6" s="344"/>
      <c r="D6" s="338"/>
      <c r="E6" s="334"/>
      <c r="F6" s="2"/>
      <c r="G6" s="2"/>
      <c r="H6" s="12"/>
      <c r="I6" s="336"/>
      <c r="J6" s="332"/>
      <c r="K6" s="332"/>
      <c r="L6" s="338"/>
      <c r="M6" s="334"/>
      <c r="N6" s="2"/>
      <c r="O6" s="2"/>
      <c r="P6" s="12"/>
    </row>
    <row r="7" spans="1:16" ht="15.75">
      <c r="A7" s="340">
        <v>17</v>
      </c>
      <c r="B7" s="332" t="str">
        <f>VLOOKUP(A7,'пр.взв.'!B7:C70,2,FALSE)</f>
        <v>Румянцев Павел Владимирович</v>
      </c>
      <c r="C7" s="332" t="str">
        <f>VLOOKUP(A7,'пр.взв.'!B5:H68,3,FALSE)</f>
        <v>16.08.87, мсмк</v>
      </c>
      <c r="D7" s="351" t="str">
        <f>VLOOKUP(A7,'пр.взв.'!B1:H72,4,FALSE)</f>
        <v>ПФО</v>
      </c>
      <c r="E7" s="348" t="str">
        <f>VLOOKUP(A7,'пр.взв.'!B5:H68,5,FALSE)</f>
        <v>Нижегородская, Выкса ФСИН</v>
      </c>
      <c r="F7" s="4"/>
      <c r="G7" s="2"/>
      <c r="H7" s="2"/>
      <c r="I7" s="350">
        <v>18</v>
      </c>
      <c r="J7" s="346" t="str">
        <f>VLOOKUP(I7,'пр.взв.'!B9:C72,2,FALSE)</f>
        <v>Котов Сергей Васильевич</v>
      </c>
      <c r="K7" s="346" t="str">
        <f>VLOOKUP(I7,'пр.взв.'!B9:F72,3,FALSE)</f>
        <v>30.11.90 мс</v>
      </c>
      <c r="L7" s="351" t="str">
        <f>VLOOKUP(I7,'пр.взв.'!B1:H72,4,FALSE)</f>
        <v>СФО</v>
      </c>
      <c r="M7" s="348" t="str">
        <f>VLOOKUP(I7,'пр.взв.'!B9:F72,5,FALSE)</f>
        <v>Кемеровская Новокузнецк Д</v>
      </c>
      <c r="N7" s="4"/>
      <c r="O7" s="2"/>
      <c r="P7" s="2"/>
    </row>
    <row r="8" spans="1:16" ht="16.5" thickBot="1">
      <c r="A8" s="349"/>
      <c r="B8" s="342"/>
      <c r="C8" s="342"/>
      <c r="D8" s="338"/>
      <c r="E8" s="334"/>
      <c r="F8" s="5"/>
      <c r="G8" s="9"/>
      <c r="H8" s="2"/>
      <c r="I8" s="336"/>
      <c r="J8" s="347"/>
      <c r="K8" s="347"/>
      <c r="L8" s="338"/>
      <c r="M8" s="334"/>
      <c r="N8" s="5"/>
      <c r="O8" s="9"/>
      <c r="P8" s="2"/>
    </row>
    <row r="9" spans="1:16" ht="15.75">
      <c r="A9" s="339">
        <v>9</v>
      </c>
      <c r="B9" s="341" t="str">
        <f>VLOOKUP(A9,'пр.взв.'!B9:C72,2,FALSE)</f>
        <v>Марухно Виктор Иванович</v>
      </c>
      <c r="C9" s="341" t="str">
        <f>VLOOKUP(A9,'пр.взв.'!B5:H68,3,FALSE)</f>
        <v>05.08.91 кмс</v>
      </c>
      <c r="D9" s="337" t="str">
        <f>VLOOKUP(A9,'пр.взв.'!B1:H74,4,FALSE)</f>
        <v>СПБ</v>
      </c>
      <c r="E9" s="333" t="str">
        <f>VLOOKUP(A9,'пр.взв.'!B5:H68,5,FALSE)</f>
        <v>С-Петербург МО</v>
      </c>
      <c r="F9" s="5"/>
      <c r="G9" s="6"/>
      <c r="H9" s="2"/>
      <c r="I9" s="335">
        <v>10</v>
      </c>
      <c r="J9" s="331" t="str">
        <f>VLOOKUP(I9,'пр.взв.'!B11:C74,2,FALSE)</f>
        <v>Григорян Арам Арайикович</v>
      </c>
      <c r="K9" s="331" t="str">
        <f>VLOOKUP(I9,'пр.взв.'!B11:F74,3,FALSE)</f>
        <v>03.02.90 мс</v>
      </c>
      <c r="L9" s="337" t="str">
        <f>VLOOKUP(I9,'пр.взв.'!B1:H74,4,FALSE)</f>
        <v>ЦФО</v>
      </c>
      <c r="M9" s="333" t="str">
        <f>VLOOKUP(I9,'пр.взв.'!B11:F74,5,FALSE)</f>
        <v>Тульская Тула Д</v>
      </c>
      <c r="N9" s="5"/>
      <c r="O9" s="6"/>
      <c r="P9" s="2"/>
    </row>
    <row r="10" spans="1:16" ht="15.75">
      <c r="A10" s="340"/>
      <c r="B10" s="342"/>
      <c r="C10" s="342"/>
      <c r="D10" s="338"/>
      <c r="E10" s="334"/>
      <c r="F10" s="10"/>
      <c r="G10" s="7"/>
      <c r="H10" s="2"/>
      <c r="I10" s="336"/>
      <c r="J10" s="332"/>
      <c r="K10" s="332"/>
      <c r="L10" s="338"/>
      <c r="M10" s="352"/>
      <c r="N10" s="10"/>
      <c r="O10" s="7"/>
      <c r="P10" s="2"/>
    </row>
    <row r="11" spans="1:16" ht="15.75">
      <c r="A11" s="340">
        <v>25</v>
      </c>
      <c r="B11" s="332" t="str">
        <f>VLOOKUP(A11,'пр.взв.'!B11:C74,2,FALSE)</f>
        <v>Байменов Максим Сергеевич</v>
      </c>
      <c r="C11" s="332" t="str">
        <f>VLOOKUP(A11,'пр.взв.'!B5:H68,3,FALSE)</f>
        <v>26.04.90 мс</v>
      </c>
      <c r="D11" s="351" t="str">
        <f>VLOOKUP(A11,'пр.взв.'!B3:H76,4,FALSE)</f>
        <v>СФО</v>
      </c>
      <c r="E11" s="348" t="str">
        <f>VLOOKUP(A11,'пр.взв.'!B5:H68,5,FALSE)</f>
        <v>Кемеровская Новокузнецк Д</v>
      </c>
      <c r="F11" s="3"/>
      <c r="G11" s="7"/>
      <c r="H11" s="2"/>
      <c r="I11" s="350">
        <v>26</v>
      </c>
      <c r="J11" s="346" t="str">
        <f>VLOOKUP(I11,'пр.взв.'!B13:C76,2,FALSE)</f>
        <v>Зеленяк Дмитрий Сергеевич</v>
      </c>
      <c r="K11" s="346" t="str">
        <f>VLOOKUP(I11,'пр.взв.'!B13:F76,3,FALSE)</f>
        <v>15.02.84 мс</v>
      </c>
      <c r="L11" s="351" t="str">
        <f>VLOOKUP(I11,'пр.взв.'!B1:H76,4,FALSE)</f>
        <v>УФО</v>
      </c>
      <c r="M11" s="353" t="str">
        <f>VLOOKUP(I11,'пр.взв.'!B13:F76,5,FALSE)</f>
        <v>Свердловская В.Пышма ПР</v>
      </c>
      <c r="N11" s="3"/>
      <c r="O11" s="7"/>
      <c r="P11" s="2"/>
    </row>
    <row r="12" spans="1:16" ht="16.5" thickBot="1">
      <c r="A12" s="349"/>
      <c r="B12" s="342"/>
      <c r="C12" s="342"/>
      <c r="D12" s="338"/>
      <c r="E12" s="334"/>
      <c r="F12" s="2"/>
      <c r="G12" s="7"/>
      <c r="H12" s="9"/>
      <c r="I12" s="336"/>
      <c r="J12" s="347"/>
      <c r="K12" s="347"/>
      <c r="L12" s="338"/>
      <c r="M12" s="354"/>
      <c r="N12" s="2"/>
      <c r="O12" s="7"/>
      <c r="P12" s="9"/>
    </row>
    <row r="13" spans="1:16" ht="15.75">
      <c r="A13" s="339">
        <v>5</v>
      </c>
      <c r="B13" s="341" t="str">
        <f>VLOOKUP(A13,'пр.взв.'!B13:C76,2,FALSE)</f>
        <v>Евстифеев Михаил Александрович</v>
      </c>
      <c r="C13" s="341" t="str">
        <f>VLOOKUP(A13,'пр.взв.'!B5:H68,3,FALSE)</f>
        <v>24.06.91 мс</v>
      </c>
      <c r="D13" s="337" t="str">
        <f>VLOOKUP(A13,'пр.взв.'!B5:H78,4,FALSE)</f>
        <v>ЦФО</v>
      </c>
      <c r="E13" s="333" t="str">
        <f>VLOOKUP(A13,'пр.взв.'!B5:H68,5,FALSE)</f>
        <v>Владимирская Владимир Д</v>
      </c>
      <c r="F13" s="2"/>
      <c r="G13" s="7"/>
      <c r="H13" s="13"/>
      <c r="I13" s="335">
        <v>6</v>
      </c>
      <c r="J13" s="331" t="str">
        <f>VLOOKUP(I13,'пр.взв.'!B15:C78,2,FALSE)</f>
        <v>Волков Игорь Олегович</v>
      </c>
      <c r="K13" s="331" t="str">
        <f>VLOOKUP(I13,'пр.взв.'!B15:F78,3,FALSE)</f>
        <v>30.09.85 мс</v>
      </c>
      <c r="L13" s="337" t="str">
        <f>VLOOKUP(I13,'пр.взв.'!B1:H78,4,FALSE)</f>
        <v>ЦФО</v>
      </c>
      <c r="M13" s="333" t="str">
        <f>VLOOKUP(I13,'пр.взв.'!B15:F78,5,FALSE)</f>
        <v>Рязанская Рязань ПР</v>
      </c>
      <c r="N13" s="2"/>
      <c r="O13" s="7"/>
      <c r="P13" s="13"/>
    </row>
    <row r="14" spans="1:16" ht="15.75">
      <c r="A14" s="340"/>
      <c r="B14" s="342"/>
      <c r="C14" s="342"/>
      <c r="D14" s="338"/>
      <c r="E14" s="334"/>
      <c r="F14" s="8"/>
      <c r="G14" s="7"/>
      <c r="H14" s="2"/>
      <c r="I14" s="336"/>
      <c r="J14" s="332"/>
      <c r="K14" s="332"/>
      <c r="L14" s="338"/>
      <c r="M14" s="334"/>
      <c r="N14" s="8"/>
      <c r="O14" s="7"/>
      <c r="P14" s="2"/>
    </row>
    <row r="15" spans="1:16" ht="15.75">
      <c r="A15" s="340">
        <v>21</v>
      </c>
      <c r="B15" s="332" t="str">
        <f>VLOOKUP(A15,'пр.взв.'!B15:C78,2,FALSE)</f>
        <v>Гусаров Андрей Андреевич</v>
      </c>
      <c r="C15" s="332" t="str">
        <f>VLOOKUP(A15,'пр.взв.'!B5:H68,3,FALSE)</f>
        <v>21.10.88 мс</v>
      </c>
      <c r="D15" s="351" t="str">
        <f>VLOOKUP(A15,'пр.взв.'!B1:H80,4,FALSE)</f>
        <v>МОС</v>
      </c>
      <c r="E15" s="348" t="str">
        <f>VLOOKUP(A15,'пр.взв.'!B5:H68,5,FALSE)</f>
        <v>г. Москва Д</v>
      </c>
      <c r="F15" s="4"/>
      <c r="G15" s="7"/>
      <c r="H15" s="2"/>
      <c r="I15" s="350">
        <v>22</v>
      </c>
      <c r="J15" s="346" t="str">
        <f>VLOOKUP(I15,'пр.взв.'!B17:C80,2,FALSE)</f>
        <v>Орлов Иван Николаевич</v>
      </c>
      <c r="K15" s="346" t="str">
        <f>VLOOKUP(I15,'пр.взв.'!B17:F80,3,FALSE)</f>
        <v>07.05.85 мс</v>
      </c>
      <c r="L15" s="351" t="str">
        <f>VLOOKUP(I15,'пр.взв.'!B1:H80,4,FALSE)</f>
        <v>ПФО</v>
      </c>
      <c r="M15" s="348" t="str">
        <f>VLOOKUP(I15,'пр.взв.'!B17:F80,5,FALSE)</f>
        <v>Пермский Пермь Д</v>
      </c>
      <c r="N15" s="4"/>
      <c r="O15" s="7"/>
      <c r="P15" s="2"/>
    </row>
    <row r="16" spans="1:16" ht="16.5" thickBot="1">
      <c r="A16" s="349"/>
      <c r="B16" s="342"/>
      <c r="C16" s="342"/>
      <c r="D16" s="338"/>
      <c r="E16" s="334"/>
      <c r="F16" s="5"/>
      <c r="G16" s="11"/>
      <c r="H16" s="2"/>
      <c r="I16" s="336"/>
      <c r="J16" s="347"/>
      <c r="K16" s="347"/>
      <c r="L16" s="338"/>
      <c r="M16" s="334"/>
      <c r="N16" s="5"/>
      <c r="O16" s="11"/>
      <c r="P16" s="2"/>
    </row>
    <row r="17" spans="1:16" ht="15.75">
      <c r="A17" s="339">
        <v>13</v>
      </c>
      <c r="B17" s="341" t="str">
        <f>VLOOKUP(A17,'пр.взв.'!B17:C80,2,FALSE)</f>
        <v>Шафигуллин Динар Равилевич</v>
      </c>
      <c r="C17" s="341" t="str">
        <f>VLOOKUP(A17,'пр.взв.'!B5:H68,3,FALSE)</f>
        <v>12.12.90 мс</v>
      </c>
      <c r="D17" s="337" t="str">
        <f>VLOOKUP(A17,'пр.взв.'!B1:H82,4,FALSE)</f>
        <v>ЦФО</v>
      </c>
      <c r="E17" s="333" t="str">
        <f>VLOOKUP(A17,'пр.взв.'!B5:H68,5,FALSE)</f>
        <v>Рязанская Рязань ПР</v>
      </c>
      <c r="F17" s="5"/>
      <c r="G17" s="2"/>
      <c r="H17" s="2"/>
      <c r="I17" s="335">
        <v>14</v>
      </c>
      <c r="J17" s="331" t="str">
        <f>VLOOKUP(I17,'пр.взв.'!B19:C82,2,FALSE)</f>
        <v>Шикалов Юрий Александрович</v>
      </c>
      <c r="K17" s="331" t="str">
        <f>VLOOKUP(I17,'пр.взв.'!B19:F82,3,FALSE)</f>
        <v>12.04.85 мс</v>
      </c>
      <c r="L17" s="337" t="str">
        <f>VLOOKUP(I17,'пр.взв.'!B1:H82,4,FALSE)</f>
        <v>МОС</v>
      </c>
      <c r="M17" s="333" t="str">
        <f>VLOOKUP(I17,'пр.взв.'!B19:F82,5,FALSE)</f>
        <v>г. Москва Д</v>
      </c>
      <c r="N17" s="5"/>
      <c r="O17" s="2"/>
      <c r="P17" s="2"/>
    </row>
    <row r="18" spans="1:16" ht="15.75">
      <c r="A18" s="340"/>
      <c r="B18" s="342"/>
      <c r="C18" s="342"/>
      <c r="D18" s="338"/>
      <c r="E18" s="334"/>
      <c r="F18" s="10"/>
      <c r="G18" s="2"/>
      <c r="H18" s="2"/>
      <c r="I18" s="336"/>
      <c r="J18" s="332"/>
      <c r="K18" s="332"/>
      <c r="L18" s="338"/>
      <c r="M18" s="334"/>
      <c r="N18" s="10"/>
      <c r="O18" s="2"/>
      <c r="P18" s="2"/>
    </row>
    <row r="19" spans="1:16" ht="15.75">
      <c r="A19" s="340">
        <v>29</v>
      </c>
      <c r="B19" s="332" t="str">
        <f>VLOOKUP(A19,'пр.взв.'!B19:C82,2,FALSE)</f>
        <v>Калашаов Арамбий Бачмизщович</v>
      </c>
      <c r="C19" s="332" t="str">
        <f>VLOOKUP(A19,'пр.взв.'!B5:H68,3,FALSE)</f>
        <v>20.12.82 мс</v>
      </c>
      <c r="D19" s="351" t="str">
        <f>VLOOKUP(A19,'пр.взв.'!B1:H84,4,FALSE)</f>
        <v>ЮФО </v>
      </c>
      <c r="E19" s="348" t="str">
        <f>VLOOKUP(A19,'пр.взв.'!B5:H68,5,FALSE)</f>
        <v>Краснодарский Курганинск Д</v>
      </c>
      <c r="F19" s="3"/>
      <c r="G19" s="2"/>
      <c r="H19" s="2"/>
      <c r="I19" s="350">
        <v>30</v>
      </c>
      <c r="J19" s="346" t="e">
        <f>VLOOKUP(I19,'пр.взв.'!B21:C84,2,FALSE)</f>
        <v>#N/A</v>
      </c>
      <c r="K19" s="346" t="e">
        <f>VLOOKUP(I19,'пр.взв.'!B21:F84,3,FALSE)</f>
        <v>#N/A</v>
      </c>
      <c r="L19" s="351" t="e">
        <f>VLOOKUP(I19,'пр.взв.'!B2:H84,4,FALSE)</f>
        <v>#N/A</v>
      </c>
      <c r="M19" s="348" t="e">
        <f>VLOOKUP(I19,'пр.взв.'!B21:F84,5,FALSE)</f>
        <v>#N/A</v>
      </c>
      <c r="N19" s="3"/>
      <c r="O19" s="2"/>
      <c r="P19" s="2"/>
    </row>
    <row r="20" spans="1:16" ht="16.5" thickBot="1">
      <c r="A20" s="349"/>
      <c r="B20" s="342"/>
      <c r="C20" s="342"/>
      <c r="D20" s="338"/>
      <c r="E20" s="334"/>
      <c r="F20" s="2"/>
      <c r="G20" s="2"/>
      <c r="H20" s="41"/>
      <c r="I20" s="336"/>
      <c r="J20" s="347"/>
      <c r="K20" s="347"/>
      <c r="L20" s="338"/>
      <c r="M20" s="334"/>
      <c r="N20" s="2"/>
      <c r="O20" s="2"/>
      <c r="P20" s="41"/>
    </row>
    <row r="21" spans="1:16" ht="15.75">
      <c r="A21" s="339">
        <v>3</v>
      </c>
      <c r="B21" s="341" t="str">
        <f>VLOOKUP(A21,'пр.взв.'!B5:C68,2,FALSE)</f>
        <v>Горбаль Александр Михайлович</v>
      </c>
      <c r="C21" s="341" t="str">
        <f>VLOOKUP(A21,'пр.взв.'!B5:H68,3,FALSE)</f>
        <v>10.04.91 мс</v>
      </c>
      <c r="D21" s="337" t="str">
        <f>VLOOKUP(A21,'пр.взв.'!B2:H86,4,FALSE)</f>
        <v>УФО</v>
      </c>
      <c r="E21" s="333" t="str">
        <f>VLOOKUP(A21,'пр.взв.'!B5:H68,5,FALSE)</f>
        <v>Курганская Курган МС</v>
      </c>
      <c r="F21" s="2"/>
      <c r="G21" s="2"/>
      <c r="H21" s="2"/>
      <c r="I21" s="335">
        <v>4</v>
      </c>
      <c r="J21" s="331" t="str">
        <f>VLOOKUP(I21,'пр.взв.'!B7:C70,2,FALSE)</f>
        <v>Росляков Александр Владимирович</v>
      </c>
      <c r="K21" s="331" t="str">
        <f>VLOOKUP(I21,'пр.взв.'!B7:F70,3,FALSE)</f>
        <v>11.02.91 мс</v>
      </c>
      <c r="L21" s="337" t="str">
        <f>VLOOKUP(I21,'пр.взв.'!B2:H86,4,FALSE)</f>
        <v>МОС</v>
      </c>
      <c r="M21" s="333" t="str">
        <f>VLOOKUP(I21,'пр.взв.'!B7:F70,5,FALSE)</f>
        <v>г. Москва Д</v>
      </c>
      <c r="N21" s="2"/>
      <c r="O21" s="2"/>
      <c r="P21" s="2"/>
    </row>
    <row r="22" spans="1:16" ht="15.75">
      <c r="A22" s="340"/>
      <c r="B22" s="342"/>
      <c r="C22" s="342"/>
      <c r="D22" s="338"/>
      <c r="E22" s="334"/>
      <c r="F22" s="8"/>
      <c r="G22" s="2"/>
      <c r="H22" s="2"/>
      <c r="I22" s="336"/>
      <c r="J22" s="332"/>
      <c r="K22" s="332"/>
      <c r="L22" s="338"/>
      <c r="M22" s="334"/>
      <c r="N22" s="8"/>
      <c r="O22" s="2"/>
      <c r="P22" s="2"/>
    </row>
    <row r="23" spans="1:16" ht="15.75">
      <c r="A23" s="340">
        <v>19</v>
      </c>
      <c r="B23" s="332" t="str">
        <f>VLOOKUP(A23,'пр.взв.'!B23:C86,2,FALSE)</f>
        <v>Тихонов Евгений Александрович</v>
      </c>
      <c r="C23" s="332" t="str">
        <f>VLOOKUP(A23,'пр.взв.'!B5:H68,3,FALSE)</f>
        <v>04.11.87 мс</v>
      </c>
      <c r="D23" s="351" t="str">
        <f>VLOOKUP(A23,'пр.взв.'!B2:H88,4,FALSE)</f>
        <v>ПФО</v>
      </c>
      <c r="E23" s="348" t="str">
        <f>VLOOKUP(A23,'пр.взв.'!B5:H68,5,FALSE)</f>
        <v> Пензенская Пенза Д</v>
      </c>
      <c r="F23" s="4"/>
      <c r="G23" s="2"/>
      <c r="H23" s="2"/>
      <c r="I23" s="350">
        <v>20</v>
      </c>
      <c r="J23" s="346" t="str">
        <f>VLOOKUP(I23,'пр.взв.'!B25:C88,2,FALSE)</f>
        <v>Спасенников Олег Сергеевич</v>
      </c>
      <c r="K23" s="346" t="str">
        <f>VLOOKUP(I23,'пр.взв.'!B25:F88,3,FALSE)</f>
        <v>22.07.87 мс</v>
      </c>
      <c r="L23" s="351" t="str">
        <f>VLOOKUP(I23,'пр.взв.'!B2:H88,4,FALSE)</f>
        <v>ДВФ0</v>
      </c>
      <c r="M23" s="348" t="str">
        <f>VLOOKUP(I23,'пр.взв.'!B25:F88,5,FALSE)</f>
        <v>Приморский Владивосток МО</v>
      </c>
      <c r="N23" s="4"/>
      <c r="O23" s="2"/>
      <c r="P23" s="2"/>
    </row>
    <row r="24" spans="1:16" ht="16.5" thickBot="1">
      <c r="A24" s="349"/>
      <c r="B24" s="342"/>
      <c r="C24" s="342"/>
      <c r="D24" s="338"/>
      <c r="E24" s="334"/>
      <c r="F24" s="5"/>
      <c r="G24" s="9"/>
      <c r="H24" s="2"/>
      <c r="I24" s="336"/>
      <c r="J24" s="347"/>
      <c r="K24" s="347"/>
      <c r="L24" s="338"/>
      <c r="M24" s="334"/>
      <c r="N24" s="5"/>
      <c r="O24" s="9"/>
      <c r="P24" s="2"/>
    </row>
    <row r="25" spans="1:16" ht="15.75">
      <c r="A25" s="339">
        <v>11</v>
      </c>
      <c r="B25" s="341" t="str">
        <f>VLOOKUP(A25,'пр.взв.'!B25:C88,2,FALSE)</f>
        <v>Лондарев Владимир Александрович</v>
      </c>
      <c r="C25" s="341" t="str">
        <f>VLOOKUP(A25,'пр.взв.'!B5:H68,3,FALSE)</f>
        <v>16.03.93 кмс</v>
      </c>
      <c r="D25" s="337" t="str">
        <f>VLOOKUP(A25,'пр.взв.'!B2:H90,4,FALSE)</f>
        <v>ДВФ0</v>
      </c>
      <c r="E25" s="333" t="str">
        <f>VLOOKUP(A25,'пр.взв.'!B5:H68,5,FALSE)</f>
        <v>Хабаровский Хабаровск Д</v>
      </c>
      <c r="F25" s="5"/>
      <c r="G25" s="6"/>
      <c r="H25" s="2"/>
      <c r="I25" s="335">
        <v>12</v>
      </c>
      <c r="J25" s="331" t="str">
        <f>VLOOKUP(I25,'пр.взв.'!B27:C90,2,FALSE)</f>
        <v>Осипенко Виктор Иванович</v>
      </c>
      <c r="K25" s="331" t="str">
        <f>VLOOKUP(I25,'пр.взв.'!B27:F90,3,FALSE)</f>
        <v>08.01.91 мс</v>
      </c>
      <c r="L25" s="337" t="str">
        <f>VLOOKUP(I25,'пр.взв.'!B2:H90,4,FALSE)</f>
        <v>ЦФО</v>
      </c>
      <c r="M25" s="333" t="str">
        <f>VLOOKUP(I25,'пр.взв.'!B27:F90,5,FALSE)</f>
        <v>Брянская Брянск ВС</v>
      </c>
      <c r="N25" s="5"/>
      <c r="O25" s="6"/>
      <c r="P25" s="2"/>
    </row>
    <row r="26" spans="1:16" ht="15.75">
      <c r="A26" s="340"/>
      <c r="B26" s="342"/>
      <c r="C26" s="342"/>
      <c r="D26" s="338"/>
      <c r="E26" s="334"/>
      <c r="F26" s="10"/>
      <c r="G26" s="7"/>
      <c r="H26" s="2"/>
      <c r="I26" s="336"/>
      <c r="J26" s="332"/>
      <c r="K26" s="332"/>
      <c r="L26" s="338"/>
      <c r="M26" s="334"/>
      <c r="N26" s="10"/>
      <c r="O26" s="7"/>
      <c r="P26" s="2"/>
    </row>
    <row r="27" spans="1:16" ht="15.75">
      <c r="A27" s="340">
        <v>27</v>
      </c>
      <c r="B27" s="332" t="str">
        <f>VLOOKUP(A27,'пр.взв.'!B27:C90,2,FALSE)</f>
        <v>Кургинян Эдуард Славикович</v>
      </c>
      <c r="C27" s="332" t="str">
        <f>VLOOKUP(A27,'пр.взв.'!B5:H68,3,FALSE)</f>
        <v>16.12.86 змс</v>
      </c>
      <c r="D27" s="351" t="str">
        <f>VLOOKUP(A27,'пр.взв.'!B2:H92,4,FALSE)</f>
        <v>ЮФО</v>
      </c>
      <c r="E27" s="348" t="str">
        <f>VLOOKUP(A27,'пр.взв.'!B5:H68,5,FALSE)</f>
        <v>Краснодарский Армавир Д</v>
      </c>
      <c r="F27" s="3"/>
      <c r="G27" s="7"/>
      <c r="H27" s="2"/>
      <c r="I27" s="350">
        <v>28</v>
      </c>
      <c r="J27" s="346" t="str">
        <f>VLOOKUP(I27,'пр.взв.'!B29:C92,2,FALSE)</f>
        <v>Шульга Виталий Викторович</v>
      </c>
      <c r="K27" s="346" t="str">
        <f>VLOOKUP(I27,'пр.взв.'!B29:F92,3,FALSE)</f>
        <v>15.08.88 мс</v>
      </c>
      <c r="L27" s="351" t="str">
        <f>VLOOKUP(I27,'пр.взв.'!B2:H92,4,FALSE)</f>
        <v>УФО</v>
      </c>
      <c r="M27" s="348" t="str">
        <f>VLOOKUP(I27,'пр.взв.'!B29:F92,5,FALSE)</f>
        <v> ХМАО-Югра Радужный</v>
      </c>
      <c r="N27" s="3"/>
      <c r="O27" s="7"/>
      <c r="P27" s="2"/>
    </row>
    <row r="28" spans="1:16" ht="16.5" thickBot="1">
      <c r="A28" s="349"/>
      <c r="B28" s="342"/>
      <c r="C28" s="342"/>
      <c r="D28" s="338"/>
      <c r="E28" s="334"/>
      <c r="F28" s="2"/>
      <c r="G28" s="7"/>
      <c r="H28" s="2"/>
      <c r="I28" s="336"/>
      <c r="J28" s="347"/>
      <c r="K28" s="347"/>
      <c r="L28" s="338"/>
      <c r="M28" s="334"/>
      <c r="N28" s="2"/>
      <c r="O28" s="7"/>
      <c r="P28" s="2"/>
    </row>
    <row r="29" spans="1:16" ht="15.75">
      <c r="A29" s="339">
        <v>7</v>
      </c>
      <c r="B29" s="341" t="str">
        <f>VLOOKUP(A29,'пр.взв.'!B5:C68,2,FALSE)</f>
        <v>Баялиев Мовладий Хусеевич</v>
      </c>
      <c r="C29" s="341" t="str">
        <f>VLOOKUP(A29,'пр.взв.'!B5:H68,3,FALSE)</f>
        <v>06.04.84 мсмк</v>
      </c>
      <c r="D29" s="337" t="str">
        <f>VLOOKUP(A29,'пр.взв.'!B3:H94,4,FALSE)</f>
        <v>СКФО</v>
      </c>
      <c r="E29" s="333" t="str">
        <f>VLOOKUP(A29,'пр.взв.'!B5:H68,5,FALSE)</f>
        <v>Чеченская Грозный Д</v>
      </c>
      <c r="F29" s="2"/>
      <c r="G29" s="7"/>
      <c r="H29" s="64"/>
      <c r="I29" s="335">
        <v>8</v>
      </c>
      <c r="J29" s="331" t="str">
        <f>VLOOKUP(I29,'пр.взв.'!B7:C70,2,FALSE)</f>
        <v>Гапанович Александр Александрович</v>
      </c>
      <c r="K29" s="331" t="str">
        <f>VLOOKUP(I29,'пр.взв.'!B7:F70,3,FALSE)</f>
        <v>22.05.89, МС</v>
      </c>
      <c r="L29" s="337" t="str">
        <f>VLOOKUP(I29,'пр.взв.'!B3:H94,4,FALSE)</f>
        <v>СФО</v>
      </c>
      <c r="M29" s="333" t="str">
        <f>VLOOKUP(I29,'пр.взв.'!B7:F70,5,FALSE)</f>
        <v>  Красноряский, Красноярск</v>
      </c>
      <c r="N29" s="2"/>
      <c r="O29" s="7"/>
      <c r="P29" s="64"/>
    </row>
    <row r="30" spans="1:16" ht="15.75">
      <c r="A30" s="340"/>
      <c r="B30" s="342"/>
      <c r="C30" s="342"/>
      <c r="D30" s="338"/>
      <c r="E30" s="334"/>
      <c r="F30" s="8"/>
      <c r="G30" s="7"/>
      <c r="H30" s="2"/>
      <c r="I30" s="336"/>
      <c r="J30" s="332"/>
      <c r="K30" s="332"/>
      <c r="L30" s="338"/>
      <c r="M30" s="334"/>
      <c r="N30" s="8"/>
      <c r="O30" s="7"/>
      <c r="P30" s="2"/>
    </row>
    <row r="31" spans="1:16" ht="15.75">
      <c r="A31" s="340">
        <v>23</v>
      </c>
      <c r="B31" s="332" t="str">
        <f>VLOOKUP(A31,'пр.взв.'!B31:C94,2,FALSE)</f>
        <v>Ренев Дмитрий Сергеевич</v>
      </c>
      <c r="C31" s="332" t="str">
        <f>VLOOKUP(A31,'пр.взв.'!B5:H68,3,FALSE)</f>
        <v>25.05.87 мс</v>
      </c>
      <c r="D31" s="351" t="str">
        <f>VLOOKUP(A31,'пр.взв.'!B3:H96,4,FALSE)</f>
        <v>ПФО</v>
      </c>
      <c r="E31" s="348" t="str">
        <f>VLOOKUP(A31,'пр.взв.'!B5:H68,5,FALSE)</f>
        <v>Пермский Пермь  Д</v>
      </c>
      <c r="F31" s="4"/>
      <c r="G31" s="7"/>
      <c r="H31" s="2"/>
      <c r="I31" s="350">
        <v>24</v>
      </c>
      <c r="J31" s="346" t="str">
        <f>VLOOKUP(I31,'пр.взв.'!B33:C96,2,FALSE)</f>
        <v>Ханджян Арсен Пениаминович</v>
      </c>
      <c r="K31" s="346" t="str">
        <f>VLOOKUP(I31,'пр.взв.'!B33:F96,3,FALSE)</f>
        <v>08.05.89 мсмк</v>
      </c>
      <c r="L31" s="351" t="str">
        <f>VLOOKUP(I31,'пр.взв.'!B3:H96,4,FALSE)</f>
        <v>ЮФО </v>
      </c>
      <c r="M31" s="348" t="str">
        <f>VLOOKUP(I31,'пр.взв.'!B33:F96,5,FALSE)</f>
        <v>Краснодарский Сочи Д</v>
      </c>
      <c r="N31" s="4"/>
      <c r="O31" s="7"/>
      <c r="P31" s="2"/>
    </row>
    <row r="32" spans="1:16" ht="16.5" thickBot="1">
      <c r="A32" s="349"/>
      <c r="B32" s="342"/>
      <c r="C32" s="342"/>
      <c r="D32" s="338"/>
      <c r="E32" s="334"/>
      <c r="F32" s="5"/>
      <c r="G32" s="11"/>
      <c r="H32" s="2"/>
      <c r="I32" s="336"/>
      <c r="J32" s="347"/>
      <c r="K32" s="347"/>
      <c r="L32" s="338"/>
      <c r="M32" s="334"/>
      <c r="N32" s="5"/>
      <c r="O32" s="11"/>
      <c r="P32" s="2"/>
    </row>
    <row r="33" spans="1:16" ht="15.75">
      <c r="A33" s="339">
        <v>15</v>
      </c>
      <c r="B33" s="341" t="str">
        <f>VLOOKUP(A33,'пр.взв.'!B33:C96,2,FALSE)</f>
        <v>Говядин Сергей Сергеевич</v>
      </c>
      <c r="C33" s="341" t="str">
        <f>VLOOKUP(A33,'пр.взв.'!B5:H68,3,FALSE)</f>
        <v>15.02.91 мс</v>
      </c>
      <c r="D33" s="337" t="str">
        <f>VLOOKUP(A33,'пр.взв.'!B3:H98,4,FALSE)</f>
        <v>ЦФО</v>
      </c>
      <c r="E33" s="333" t="str">
        <f>VLOOKUP(A33,'пр.взв.'!B5:H68,5,FALSE)</f>
        <v>Брянская Брянск Д</v>
      </c>
      <c r="F33" s="5"/>
      <c r="G33" s="2"/>
      <c r="H33" s="2"/>
      <c r="I33" s="335">
        <v>16</v>
      </c>
      <c r="J33" s="331" t="str">
        <f>VLOOKUP(I33,'пр.взв.'!B35:C98,2,FALSE)</f>
        <v>Иванов Анатолий Викторович</v>
      </c>
      <c r="K33" s="331" t="str">
        <f>VLOOKUP(I33,'пр.взв.'!B35:F98,3,FALSE)</f>
        <v>05.02.87 мс</v>
      </c>
      <c r="L33" s="337" t="str">
        <f>VLOOKUP(I33,'пр.взв.'!B3:H98,4,FALSE)</f>
        <v>УФО</v>
      </c>
      <c r="M33" s="333" t="str">
        <f>VLOOKUP(I33,'пр.взв.'!B35:F98,5,FALSE)</f>
        <v>Курганская Курган МС</v>
      </c>
      <c r="N33" s="5"/>
      <c r="O33" s="2"/>
      <c r="P33" s="2"/>
    </row>
    <row r="34" spans="1:16" ht="15.75">
      <c r="A34" s="340"/>
      <c r="B34" s="342"/>
      <c r="C34" s="342"/>
      <c r="D34" s="338"/>
      <c r="E34" s="334"/>
      <c r="F34" s="10"/>
      <c r="G34" s="2"/>
      <c r="H34" s="2"/>
      <c r="I34" s="336"/>
      <c r="J34" s="332"/>
      <c r="K34" s="332"/>
      <c r="L34" s="338"/>
      <c r="M34" s="334"/>
      <c r="N34" s="10"/>
      <c r="O34" s="2"/>
      <c r="P34" s="2"/>
    </row>
    <row r="35" spans="1:16" ht="15.75">
      <c r="A35" s="340">
        <v>31</v>
      </c>
      <c r="B35" s="332" t="e">
        <f>VLOOKUP(A35,'пр.взв.'!B35:C98,2,FALSE)</f>
        <v>#N/A</v>
      </c>
      <c r="C35" s="332" t="e">
        <f>VLOOKUP(A35,'пр.взв.'!B5:H68,3,FALSE)</f>
        <v>#N/A</v>
      </c>
      <c r="D35" s="358" t="e">
        <f>VLOOKUP(A35,'пр.взв.'!B3:H100,4,FALSE)</f>
        <v>#N/A</v>
      </c>
      <c r="E35" s="353" t="e">
        <f>VLOOKUP(A35,'пр.взв.'!B5:H68,5,FALSE)</f>
        <v>#N/A</v>
      </c>
      <c r="F35" s="3"/>
      <c r="G35" s="2"/>
      <c r="H35" s="2"/>
      <c r="I35" s="350">
        <v>32</v>
      </c>
      <c r="J35" s="346" t="e">
        <f>VLOOKUP(I35,'пр.взв.'!B37:C100,2,FALSE)</f>
        <v>#N/A</v>
      </c>
      <c r="K35" s="346" t="e">
        <f>VLOOKUP(I35,'пр.взв.'!B37:F100,3,FALSE)</f>
        <v>#N/A</v>
      </c>
      <c r="L35" s="358" t="e">
        <f>VLOOKUP(I35,'пр.взв.'!B3:H100,4,FALSE)</f>
        <v>#N/A</v>
      </c>
      <c r="M35" s="353" t="e">
        <f>VLOOKUP(I35,'пр.взв.'!B37:F100,5,FALSE)</f>
        <v>#N/A</v>
      </c>
      <c r="N35" s="3"/>
      <c r="O35" s="2"/>
      <c r="P35" s="2"/>
    </row>
    <row r="36" spans="1:13" ht="13.5" customHeight="1" thickBot="1">
      <c r="A36" s="349"/>
      <c r="B36" s="356"/>
      <c r="C36" s="356"/>
      <c r="D36" s="359"/>
      <c r="E36" s="355"/>
      <c r="I36" s="357"/>
      <c r="J36" s="347"/>
      <c r="K36" s="347"/>
      <c r="L36" s="359"/>
      <c r="M36" s="355"/>
    </row>
    <row r="37" spans="1:18" ht="15.75">
      <c r="A37" s="1"/>
      <c r="B37" s="1"/>
      <c r="C37" s="1"/>
      <c r="D37" s="1"/>
      <c r="F37" s="2"/>
      <c r="G37" s="2"/>
      <c r="H37" s="2"/>
      <c r="R37" s="29"/>
    </row>
    <row r="38" spans="1:18" ht="12.75">
      <c r="A38" s="35" t="s">
        <v>2</v>
      </c>
      <c r="B38" s="15"/>
      <c r="C38" s="26"/>
      <c r="D38" s="26"/>
      <c r="E38" s="16"/>
      <c r="F38" s="21"/>
      <c r="G38" s="21"/>
      <c r="I38" s="35" t="s">
        <v>3</v>
      </c>
      <c r="J38" s="15"/>
      <c r="K38" s="26"/>
      <c r="L38" s="26"/>
      <c r="M38" s="73"/>
      <c r="N38" s="25"/>
      <c r="O38" s="25"/>
      <c r="P38" s="15"/>
      <c r="Q38" s="15"/>
      <c r="R38" s="15"/>
    </row>
    <row r="39" spans="1:18" ht="12.75">
      <c r="A39" s="1"/>
      <c r="B39" s="15"/>
      <c r="C39" s="25"/>
      <c r="D39" s="25"/>
      <c r="J39" s="15"/>
      <c r="K39" s="25"/>
      <c r="L39" s="25"/>
      <c r="Q39" s="15"/>
      <c r="R39" s="15"/>
    </row>
    <row r="40" spans="2:18" ht="12.75">
      <c r="B40" s="20"/>
      <c r="C40" s="22"/>
      <c r="D40" s="26"/>
      <c r="E40" s="21"/>
      <c r="F40" s="21"/>
      <c r="J40" s="20"/>
      <c r="K40" s="22"/>
      <c r="L40" s="26"/>
      <c r="M40" s="21"/>
      <c r="N40" s="21"/>
      <c r="Q40" s="15"/>
      <c r="R40" s="15"/>
    </row>
    <row r="41" spans="2:18" ht="12.75">
      <c r="B41" s="15"/>
      <c r="C41" s="24"/>
      <c r="D41" s="112"/>
      <c r="E41" s="16"/>
      <c r="F41" s="21"/>
      <c r="J41" s="15"/>
      <c r="K41" s="24"/>
      <c r="L41" s="112"/>
      <c r="M41" s="16"/>
      <c r="N41" s="21"/>
      <c r="Q41" s="15"/>
      <c r="R41" s="15"/>
    </row>
    <row r="42" spans="2:18" ht="12.75">
      <c r="B42" s="15"/>
      <c r="C42" s="24"/>
      <c r="D42" s="111"/>
      <c r="E42" s="22"/>
      <c r="F42" s="25"/>
      <c r="J42" s="15"/>
      <c r="K42" s="24"/>
      <c r="L42" s="111"/>
      <c r="M42" s="22"/>
      <c r="N42" s="25"/>
      <c r="Q42" s="15"/>
      <c r="R42" s="15"/>
    </row>
    <row r="43" spans="2:18" ht="12.75">
      <c r="B43" s="14"/>
      <c r="C43" s="18"/>
      <c r="D43" s="70"/>
      <c r="E43" s="24"/>
      <c r="F43" s="70"/>
      <c r="J43" s="14"/>
      <c r="K43" s="18"/>
      <c r="L43" s="70"/>
      <c r="M43" s="24"/>
      <c r="N43" s="70"/>
      <c r="Q43" s="15"/>
      <c r="R43" s="15"/>
    </row>
    <row r="44" spans="2:18" ht="12.75">
      <c r="B44" s="15"/>
      <c r="C44" s="23"/>
      <c r="D44" s="23"/>
      <c r="E44" s="24"/>
      <c r="F44" s="22"/>
      <c r="J44" s="15"/>
      <c r="K44" s="23"/>
      <c r="L44" s="23"/>
      <c r="M44" s="24"/>
      <c r="N44" s="22"/>
      <c r="Q44" s="15"/>
      <c r="R44" s="15"/>
    </row>
    <row r="45" spans="2:18" ht="12.75">
      <c r="B45" s="15"/>
      <c r="C45" s="21"/>
      <c r="D45" s="21"/>
      <c r="E45" s="18"/>
      <c r="F45" s="24"/>
      <c r="J45" s="15"/>
      <c r="K45" s="21"/>
      <c r="L45" s="21"/>
      <c r="M45" s="18"/>
      <c r="N45" s="24"/>
      <c r="Q45" s="15"/>
      <c r="R45" s="15"/>
    </row>
    <row r="46" spans="2:18" ht="12.75">
      <c r="B46" s="15"/>
      <c r="F46" s="61"/>
      <c r="J46" s="15"/>
      <c r="N46" s="61"/>
      <c r="Q46" s="15"/>
      <c r="R46" s="15"/>
    </row>
    <row r="47" spans="2:18" ht="12.75">
      <c r="B47" s="15"/>
      <c r="C47" s="16"/>
      <c r="D47" s="16"/>
      <c r="E47" s="21"/>
      <c r="F47" s="24"/>
      <c r="G47" s="72"/>
      <c r="J47" s="15"/>
      <c r="K47" s="16"/>
      <c r="L47" s="16"/>
      <c r="M47" s="21"/>
      <c r="N47" s="24"/>
      <c r="O47" s="72"/>
      <c r="Q47" s="15"/>
      <c r="R47" s="15"/>
    </row>
    <row r="48" spans="2:18" ht="12.75">
      <c r="B48" s="20"/>
      <c r="C48" s="22"/>
      <c r="D48" s="26"/>
      <c r="E48" s="21"/>
      <c r="F48" s="24"/>
      <c r="G48" s="62"/>
      <c r="J48" s="20"/>
      <c r="K48" s="22"/>
      <c r="L48" s="26"/>
      <c r="M48" s="21"/>
      <c r="N48" s="24"/>
      <c r="O48" s="62"/>
      <c r="Q48" s="15"/>
      <c r="R48" s="15"/>
    </row>
    <row r="49" spans="2:18" ht="12.75">
      <c r="B49" s="15"/>
      <c r="C49" s="24"/>
      <c r="D49" s="112"/>
      <c r="E49" s="16"/>
      <c r="F49" s="24"/>
      <c r="G49" s="61"/>
      <c r="J49" s="15"/>
      <c r="K49" s="24"/>
      <c r="L49" s="112"/>
      <c r="M49" s="16"/>
      <c r="N49" s="24"/>
      <c r="O49" s="61"/>
      <c r="Q49" s="15"/>
      <c r="R49" s="15"/>
    </row>
    <row r="50" spans="2:18" ht="12.75">
      <c r="B50" s="15"/>
      <c r="C50" s="25"/>
      <c r="D50" s="111"/>
      <c r="E50" s="22"/>
      <c r="F50" s="24"/>
      <c r="G50" s="61"/>
      <c r="H50" s="72"/>
      <c r="J50" s="15"/>
      <c r="K50" s="25"/>
      <c r="L50" s="111"/>
      <c r="M50" s="22"/>
      <c r="N50" s="24"/>
      <c r="O50" s="61"/>
      <c r="P50" s="72"/>
      <c r="Q50" s="15"/>
      <c r="R50" s="15"/>
    </row>
    <row r="51" spans="2:18" ht="12.75">
      <c r="B51" s="14"/>
      <c r="C51" s="17"/>
      <c r="D51" s="70"/>
      <c r="E51" s="24"/>
      <c r="F51" s="71"/>
      <c r="G51" s="61"/>
      <c r="J51" s="14"/>
      <c r="K51" s="17"/>
      <c r="L51" s="70"/>
      <c r="M51" s="24"/>
      <c r="N51" s="71"/>
      <c r="O51" s="61"/>
      <c r="Q51" s="15"/>
      <c r="R51" s="15"/>
    </row>
    <row r="52" spans="3:18" ht="12.75">
      <c r="C52" s="23"/>
      <c r="D52" s="23"/>
      <c r="E52" s="24"/>
      <c r="F52" s="26"/>
      <c r="G52" s="61"/>
      <c r="K52" s="23"/>
      <c r="L52" s="23"/>
      <c r="M52" s="24"/>
      <c r="N52" s="26"/>
      <c r="O52" s="61"/>
      <c r="Q52" s="15"/>
      <c r="R52" s="15"/>
    </row>
    <row r="53" spans="3:18" ht="12.75">
      <c r="C53" s="21"/>
      <c r="D53" s="21"/>
      <c r="E53" s="18"/>
      <c r="F53" s="25"/>
      <c r="G53" s="63"/>
      <c r="K53" s="21"/>
      <c r="L53" s="21"/>
      <c r="M53" s="18"/>
      <c r="N53" s="25"/>
      <c r="O53" s="63"/>
      <c r="Q53" s="15"/>
      <c r="R53" s="15"/>
    </row>
    <row r="54" spans="17:18" ht="12.75">
      <c r="Q54" s="15"/>
      <c r="R54" s="15"/>
    </row>
    <row r="55" spans="17:18" ht="12.75">
      <c r="Q55" s="15"/>
      <c r="R55" s="15"/>
    </row>
    <row r="56" spans="10:18" ht="12.75">
      <c r="J56" s="15"/>
      <c r="K56" s="15"/>
      <c r="L56" s="15"/>
      <c r="M56" s="15"/>
      <c r="N56" s="15"/>
      <c r="O56" s="15"/>
      <c r="P56" s="15"/>
      <c r="Q56" s="15"/>
      <c r="R56" s="15"/>
    </row>
    <row r="57" spans="10:18" ht="12.75">
      <c r="J57" s="15"/>
      <c r="K57" s="15"/>
      <c r="L57" s="15"/>
      <c r="M57" s="15"/>
      <c r="N57" s="15"/>
      <c r="O57" s="15"/>
      <c r="P57" s="15"/>
      <c r="Q57" s="15"/>
      <c r="R57" s="15"/>
    </row>
    <row r="58" spans="10:18" ht="12.75">
      <c r="J58" s="15"/>
      <c r="K58" s="15"/>
      <c r="L58" s="15"/>
      <c r="M58" s="15"/>
      <c r="N58" s="15"/>
      <c r="O58" s="15"/>
      <c r="P58" s="15"/>
      <c r="Q58" s="15"/>
      <c r="R58" s="15"/>
    </row>
    <row r="59" ht="12.75">
      <c r="A59" s="30"/>
    </row>
  </sheetData>
  <sheetProtection/>
  <mergeCells count="167">
    <mergeCell ref="J35:J36"/>
    <mergeCell ref="K35:K36"/>
    <mergeCell ref="M35:M36"/>
    <mergeCell ref="A35:A36"/>
    <mergeCell ref="B35:B36"/>
    <mergeCell ref="C35:C36"/>
    <mergeCell ref="E35:E36"/>
    <mergeCell ref="I35:I36"/>
    <mergeCell ref="D35:D36"/>
    <mergeCell ref="L35:L36"/>
    <mergeCell ref="J33:J34"/>
    <mergeCell ref="K33:K34"/>
    <mergeCell ref="M33:M34"/>
    <mergeCell ref="A33:A34"/>
    <mergeCell ref="B33:B34"/>
    <mergeCell ref="C33:C34"/>
    <mergeCell ref="E33:E34"/>
    <mergeCell ref="I33:I34"/>
    <mergeCell ref="D33:D34"/>
    <mergeCell ref="L33:L34"/>
    <mergeCell ref="J31:J32"/>
    <mergeCell ref="K31:K32"/>
    <mergeCell ref="M31:M32"/>
    <mergeCell ref="A31:A32"/>
    <mergeCell ref="B31:B32"/>
    <mergeCell ref="C31:C32"/>
    <mergeCell ref="E31:E32"/>
    <mergeCell ref="I31:I32"/>
    <mergeCell ref="D31:D32"/>
    <mergeCell ref="L31:L32"/>
    <mergeCell ref="M29:M30"/>
    <mergeCell ref="A29:A30"/>
    <mergeCell ref="B29:B30"/>
    <mergeCell ref="C29:C30"/>
    <mergeCell ref="E29:E30"/>
    <mergeCell ref="I29:I30"/>
    <mergeCell ref="J29:J30"/>
    <mergeCell ref="K29:K30"/>
    <mergeCell ref="D29:D30"/>
    <mergeCell ref="L29:L30"/>
    <mergeCell ref="A27:A28"/>
    <mergeCell ref="B27:B28"/>
    <mergeCell ref="C27:C28"/>
    <mergeCell ref="E27:E28"/>
    <mergeCell ref="D27:D28"/>
    <mergeCell ref="K27:K28"/>
    <mergeCell ref="M27:M28"/>
    <mergeCell ref="I25:I26"/>
    <mergeCell ref="I27:I28"/>
    <mergeCell ref="J25:J26"/>
    <mergeCell ref="K25:K26"/>
    <mergeCell ref="M25:M26"/>
    <mergeCell ref="L25:L26"/>
    <mergeCell ref="L27:L28"/>
    <mergeCell ref="J27:J28"/>
    <mergeCell ref="A25:A26"/>
    <mergeCell ref="B25:B26"/>
    <mergeCell ref="C25:C26"/>
    <mergeCell ref="E25:E26"/>
    <mergeCell ref="D25:D26"/>
    <mergeCell ref="K23:K24"/>
    <mergeCell ref="M23:M24"/>
    <mergeCell ref="A23:A24"/>
    <mergeCell ref="B23:B24"/>
    <mergeCell ref="C23:C24"/>
    <mergeCell ref="E23:E24"/>
    <mergeCell ref="I23:I24"/>
    <mergeCell ref="D23:D24"/>
    <mergeCell ref="L23:L24"/>
    <mergeCell ref="J23:J24"/>
    <mergeCell ref="J21:J22"/>
    <mergeCell ref="K21:K22"/>
    <mergeCell ref="M21:M22"/>
    <mergeCell ref="A21:A22"/>
    <mergeCell ref="B21:B22"/>
    <mergeCell ref="C21:C22"/>
    <mergeCell ref="E21:E22"/>
    <mergeCell ref="I21:I22"/>
    <mergeCell ref="D21:D22"/>
    <mergeCell ref="L21:L22"/>
    <mergeCell ref="J19:J20"/>
    <mergeCell ref="K19:K20"/>
    <mergeCell ref="M19:M20"/>
    <mergeCell ref="A19:A20"/>
    <mergeCell ref="B19:B20"/>
    <mergeCell ref="C19:C20"/>
    <mergeCell ref="E19:E20"/>
    <mergeCell ref="I19:I20"/>
    <mergeCell ref="D19:D20"/>
    <mergeCell ref="L19:L20"/>
    <mergeCell ref="J17:J18"/>
    <mergeCell ref="K17:K18"/>
    <mergeCell ref="M17:M18"/>
    <mergeCell ref="A17:A18"/>
    <mergeCell ref="B17:B18"/>
    <mergeCell ref="C17:C18"/>
    <mergeCell ref="E17:E18"/>
    <mergeCell ref="I17:I18"/>
    <mergeCell ref="D17:D18"/>
    <mergeCell ref="L17:L18"/>
    <mergeCell ref="J15:J16"/>
    <mergeCell ref="K15:K16"/>
    <mergeCell ref="M15:M16"/>
    <mergeCell ref="A15:A16"/>
    <mergeCell ref="B15:B16"/>
    <mergeCell ref="C15:C16"/>
    <mergeCell ref="E15:E16"/>
    <mergeCell ref="I15:I16"/>
    <mergeCell ref="D15:D16"/>
    <mergeCell ref="L15:L16"/>
    <mergeCell ref="J13:J14"/>
    <mergeCell ref="K13:K14"/>
    <mergeCell ref="M13:M14"/>
    <mergeCell ref="A13:A14"/>
    <mergeCell ref="B13:B14"/>
    <mergeCell ref="C13:C14"/>
    <mergeCell ref="E13:E14"/>
    <mergeCell ref="I13:I14"/>
    <mergeCell ref="D13:D14"/>
    <mergeCell ref="L13:L14"/>
    <mergeCell ref="J11:J12"/>
    <mergeCell ref="K11:K12"/>
    <mergeCell ref="M11:M12"/>
    <mergeCell ref="A11:A12"/>
    <mergeCell ref="B11:B12"/>
    <mergeCell ref="C11:C12"/>
    <mergeCell ref="E11:E12"/>
    <mergeCell ref="I11:I12"/>
    <mergeCell ref="D11:D12"/>
    <mergeCell ref="L11:L12"/>
    <mergeCell ref="J9:J10"/>
    <mergeCell ref="K9:K10"/>
    <mergeCell ref="M9:M10"/>
    <mergeCell ref="A9:A10"/>
    <mergeCell ref="B9:B10"/>
    <mergeCell ref="C9:C10"/>
    <mergeCell ref="E9:E10"/>
    <mergeCell ref="I9:I10"/>
    <mergeCell ref="D9:D10"/>
    <mergeCell ref="L9:L10"/>
    <mergeCell ref="J7:J8"/>
    <mergeCell ref="K7:K8"/>
    <mergeCell ref="M7:M8"/>
    <mergeCell ref="A7:A8"/>
    <mergeCell ref="B7:B8"/>
    <mergeCell ref="C7:C8"/>
    <mergeCell ref="E7:E8"/>
    <mergeCell ref="I7:I8"/>
    <mergeCell ref="D7:D8"/>
    <mergeCell ref="L7:L8"/>
    <mergeCell ref="K3:M3"/>
    <mergeCell ref="C3:E3"/>
    <mergeCell ref="A5:A6"/>
    <mergeCell ref="B5:B6"/>
    <mergeCell ref="C5:C6"/>
    <mergeCell ref="E5:E6"/>
    <mergeCell ref="D5:D6"/>
    <mergeCell ref="A4:B4"/>
    <mergeCell ref="J5:J6"/>
    <mergeCell ref="K5:K6"/>
    <mergeCell ref="M5:M6"/>
    <mergeCell ref="I5:I6"/>
    <mergeCell ref="L5:L6"/>
    <mergeCell ref="A1:H1"/>
    <mergeCell ref="A2:H2"/>
    <mergeCell ref="I1:P1"/>
    <mergeCell ref="I2:P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70" t="str">
        <f>HYPERLINK('[1]реквизиты'!$A$2)</f>
        <v>Чемпионат России по САМБО среди мужчин</v>
      </c>
      <c r="B1" s="171"/>
      <c r="C1" s="171"/>
      <c r="D1" s="171"/>
      <c r="E1" s="171"/>
      <c r="F1" s="171"/>
      <c r="G1" s="171"/>
      <c r="H1" s="172"/>
    </row>
    <row r="2" spans="1:8" ht="12.75" customHeight="1">
      <c r="A2" s="370" t="str">
        <f>HYPERLINK('[1]реквизиты'!$A$3)</f>
        <v>7-12  марта  2012 г.  г. Пермь</v>
      </c>
      <c r="B2" s="370"/>
      <c r="C2" s="370"/>
      <c r="D2" s="370"/>
      <c r="E2" s="370"/>
      <c r="F2" s="370"/>
      <c r="G2" s="370"/>
      <c r="H2" s="370"/>
    </row>
    <row r="3" spans="1:8" ht="18.75" thickBot="1">
      <c r="A3" s="371" t="s">
        <v>64</v>
      </c>
      <c r="B3" s="371"/>
      <c r="C3" s="371"/>
      <c r="D3" s="371"/>
      <c r="E3" s="371"/>
      <c r="F3" s="371"/>
      <c r="G3" s="371"/>
      <c r="H3" s="371"/>
    </row>
    <row r="4" spans="2:8" ht="18.75" thickBot="1">
      <c r="B4" s="103"/>
      <c r="C4" s="104"/>
      <c r="D4" s="372" t="str">
        <f>'пр.взв.'!D4</f>
        <v>в.к. 90 кг.</v>
      </c>
      <c r="E4" s="373"/>
      <c r="F4" s="374"/>
      <c r="G4" s="104"/>
      <c r="H4" s="104"/>
    </row>
    <row r="5" spans="1:9" ht="18.75" thickBot="1">
      <c r="A5" s="104"/>
      <c r="B5" s="104"/>
      <c r="C5" s="104"/>
      <c r="D5" s="104"/>
      <c r="E5" s="104"/>
      <c r="F5" s="104"/>
      <c r="G5" s="104"/>
      <c r="H5" s="104"/>
      <c r="I5" s="158"/>
    </row>
    <row r="6" spans="1:10" ht="12.75" customHeight="1">
      <c r="A6" s="360" t="s">
        <v>65</v>
      </c>
      <c r="B6" s="363" t="str">
        <f>VLOOKUP(J6,'пр.взв.'!B6:H133,2,FALSE)</f>
        <v>Кургинян Эдуард Славикович</v>
      </c>
      <c r="C6" s="363"/>
      <c r="D6" s="363"/>
      <c r="E6" s="363"/>
      <c r="F6" s="363"/>
      <c r="G6" s="363"/>
      <c r="H6" s="365" t="str">
        <f>VLOOKUP(J6,'пр.взв.'!B6:H133,3,FALSE)</f>
        <v>16.12.86 змс</v>
      </c>
      <c r="I6" s="104"/>
      <c r="J6" s="108">
        <f>'пр.хода'!K17</f>
        <v>27</v>
      </c>
    </row>
    <row r="7" spans="1:10" ht="12.75" customHeight="1">
      <c r="A7" s="361"/>
      <c r="B7" s="364"/>
      <c r="C7" s="364"/>
      <c r="D7" s="364"/>
      <c r="E7" s="364"/>
      <c r="F7" s="364"/>
      <c r="G7" s="364"/>
      <c r="H7" s="366"/>
      <c r="I7" s="104"/>
      <c r="J7" s="108"/>
    </row>
    <row r="8" spans="1:10" ht="12.75" customHeight="1">
      <c r="A8" s="361"/>
      <c r="B8" s="367" t="str">
        <f>VLOOKUP(J6,'пр.взв.'!B6:H133,4,FALSE)</f>
        <v>ЮФО</v>
      </c>
      <c r="C8" s="367"/>
      <c r="D8" s="367" t="str">
        <f>VLOOKUP(J6,'пр.взв.'!B7:H70,5,FALSE)</f>
        <v>Краснодарский Армавир Д</v>
      </c>
      <c r="E8" s="367"/>
      <c r="F8" s="367"/>
      <c r="G8" s="367"/>
      <c r="H8" s="366"/>
      <c r="I8" s="104"/>
      <c r="J8" s="108"/>
    </row>
    <row r="9" spans="1:10" ht="13.5" customHeight="1" thickBot="1">
      <c r="A9" s="362"/>
      <c r="B9" s="368"/>
      <c r="C9" s="368"/>
      <c r="D9" s="368"/>
      <c r="E9" s="368"/>
      <c r="F9" s="368"/>
      <c r="G9" s="368"/>
      <c r="H9" s="369"/>
      <c r="I9" s="104"/>
      <c r="J9" s="108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108"/>
    </row>
    <row r="11" spans="1:10" ht="12.75" customHeight="1">
      <c r="A11" s="378" t="s">
        <v>66</v>
      </c>
      <c r="B11" s="363" t="str">
        <f>VLOOKUP(J11,'пр.взв.'!B6:H133,2,FALSE)</f>
        <v>Ханджян Арсен Пениаминович</v>
      </c>
      <c r="C11" s="363"/>
      <c r="D11" s="363"/>
      <c r="E11" s="363"/>
      <c r="F11" s="363"/>
      <c r="G11" s="363"/>
      <c r="H11" s="365" t="str">
        <f>VLOOKUP(J11,'пр.взв.'!B6:H133,3,FALSE)</f>
        <v>08.05.89 мсмк</v>
      </c>
      <c r="I11" s="104"/>
      <c r="J11" s="108">
        <f>'пр.хода'!K25</f>
        <v>24</v>
      </c>
    </row>
    <row r="12" spans="1:10" ht="12.75" customHeight="1">
      <c r="A12" s="379"/>
      <c r="B12" s="364"/>
      <c r="C12" s="364"/>
      <c r="D12" s="364"/>
      <c r="E12" s="364"/>
      <c r="F12" s="364"/>
      <c r="G12" s="364"/>
      <c r="H12" s="366"/>
      <c r="I12" s="104"/>
      <c r="J12" s="108"/>
    </row>
    <row r="13" spans="1:10" ht="12.75" customHeight="1">
      <c r="A13" s="379"/>
      <c r="B13" s="367" t="str">
        <f>VLOOKUP(J11,'пр.взв.'!B6:H133,4,FALSE)</f>
        <v>ЮФО </v>
      </c>
      <c r="C13" s="367"/>
      <c r="D13" s="367" t="str">
        <f>VLOOKUP(J11,'пр.взв.'!B2:H75,5,FALSE)</f>
        <v>Краснодарский Сочи Д</v>
      </c>
      <c r="E13" s="367"/>
      <c r="F13" s="367"/>
      <c r="G13" s="367"/>
      <c r="H13" s="366"/>
      <c r="I13" s="104"/>
      <c r="J13" s="108"/>
    </row>
    <row r="14" spans="1:10" ht="13.5" customHeight="1" thickBot="1">
      <c r="A14" s="380"/>
      <c r="B14" s="368"/>
      <c r="C14" s="368"/>
      <c r="D14" s="368"/>
      <c r="E14" s="368"/>
      <c r="F14" s="368"/>
      <c r="G14" s="368"/>
      <c r="H14" s="369"/>
      <c r="I14" s="104"/>
      <c r="J14" s="108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108"/>
    </row>
    <row r="16" spans="1:10" ht="12.75" customHeight="1">
      <c r="A16" s="375" t="s">
        <v>67</v>
      </c>
      <c r="B16" s="363" t="str">
        <f>VLOOKUP(J16,'пр.взв.'!B6:H133,2,FALSE)</f>
        <v>Гусаров Андрей Андреевич</v>
      </c>
      <c r="C16" s="363"/>
      <c r="D16" s="363"/>
      <c r="E16" s="363"/>
      <c r="F16" s="363"/>
      <c r="G16" s="363"/>
      <c r="H16" s="365" t="str">
        <f>VLOOKUP(J16,'пр.взв.'!B6:H133,3,FALSE)</f>
        <v>21.10.88 мс</v>
      </c>
      <c r="I16" s="104"/>
      <c r="J16" s="108">
        <f>'пр.хода'!O11</f>
        <v>21</v>
      </c>
    </row>
    <row r="17" spans="1:10" ht="12.75" customHeight="1">
      <c r="A17" s="376"/>
      <c r="B17" s="364"/>
      <c r="C17" s="364"/>
      <c r="D17" s="364"/>
      <c r="E17" s="364"/>
      <c r="F17" s="364"/>
      <c r="G17" s="364"/>
      <c r="H17" s="366"/>
      <c r="I17" s="104"/>
      <c r="J17" s="108"/>
    </row>
    <row r="18" spans="1:10" ht="12.75" customHeight="1">
      <c r="A18" s="376"/>
      <c r="B18" s="367" t="str">
        <f>VLOOKUP(J16,'пр.взв.'!B6:H133,4,FALSE)</f>
        <v>МОС</v>
      </c>
      <c r="C18" s="367"/>
      <c r="D18" s="367" t="str">
        <f>VLOOKUP(J16,'пр.взв.'!B1:H80,5,FALSE)</f>
        <v>г. Москва Д</v>
      </c>
      <c r="E18" s="367"/>
      <c r="F18" s="367"/>
      <c r="G18" s="367"/>
      <c r="H18" s="366"/>
      <c r="I18" s="104"/>
      <c r="J18" s="108"/>
    </row>
    <row r="19" spans="1:10" ht="13.5" customHeight="1" thickBot="1">
      <c r="A19" s="377"/>
      <c r="B19" s="368"/>
      <c r="C19" s="368"/>
      <c r="D19" s="368"/>
      <c r="E19" s="368"/>
      <c r="F19" s="368"/>
      <c r="G19" s="368"/>
      <c r="H19" s="369"/>
      <c r="I19" s="104"/>
      <c r="J19" s="108"/>
    </row>
    <row r="20" spans="1:10" ht="18.75" thickBot="1">
      <c r="A20" s="104"/>
      <c r="B20" s="104"/>
      <c r="C20" s="104"/>
      <c r="D20" s="104"/>
      <c r="E20" s="104"/>
      <c r="F20" s="104"/>
      <c r="G20" s="104"/>
      <c r="H20" s="104"/>
      <c r="I20" s="104"/>
      <c r="J20" s="108"/>
    </row>
    <row r="21" spans="1:10" ht="12.75" customHeight="1">
      <c r="A21" s="375" t="s">
        <v>67</v>
      </c>
      <c r="B21" s="363" t="str">
        <f>VLOOKUP(J21,'пр.взв.'!B6:H133,2,FALSE)</f>
        <v>Черноскулов Альсим Леонидович</v>
      </c>
      <c r="C21" s="363"/>
      <c r="D21" s="363"/>
      <c r="E21" s="363"/>
      <c r="F21" s="363"/>
      <c r="G21" s="363"/>
      <c r="H21" s="365" t="str">
        <f>VLOOKUP(J21,'пр.взв.'!B7:H138,3,FALSE)</f>
        <v>11.05.83 змс</v>
      </c>
      <c r="I21" s="104"/>
      <c r="J21" s="108">
        <f>'пр.хода'!O39</f>
        <v>1</v>
      </c>
    </row>
    <row r="22" spans="1:10" ht="12.75" customHeight="1">
      <c r="A22" s="376"/>
      <c r="B22" s="364"/>
      <c r="C22" s="364"/>
      <c r="D22" s="364"/>
      <c r="E22" s="364"/>
      <c r="F22" s="364"/>
      <c r="G22" s="364"/>
      <c r="H22" s="366"/>
      <c r="I22" s="104"/>
      <c r="J22" s="108"/>
    </row>
    <row r="23" spans="1:9" ht="12.75" customHeight="1">
      <c r="A23" s="376"/>
      <c r="B23" s="367" t="str">
        <f>VLOOKUP(J21,'пр.взв.'!B6:H133,4,FALSE)</f>
        <v>УФО</v>
      </c>
      <c r="C23" s="367"/>
      <c r="D23" s="367" t="str">
        <f>VLOOKUP(J21,'пр.взв.'!B2:H85,5,FALSE)</f>
        <v>Свердловская В.Пышма  д</v>
      </c>
      <c r="E23" s="367"/>
      <c r="F23" s="367"/>
      <c r="G23" s="367"/>
      <c r="H23" s="366"/>
      <c r="I23" s="104"/>
    </row>
    <row r="24" spans="1:9" ht="13.5" customHeight="1" thickBot="1">
      <c r="A24" s="377"/>
      <c r="B24" s="368"/>
      <c r="C24" s="368"/>
      <c r="D24" s="368"/>
      <c r="E24" s="368"/>
      <c r="F24" s="368"/>
      <c r="G24" s="368"/>
      <c r="H24" s="369"/>
      <c r="I24" s="104"/>
    </row>
    <row r="25" spans="1:9" ht="18">
      <c r="A25" s="104"/>
      <c r="B25" s="104"/>
      <c r="C25" s="104"/>
      <c r="D25" s="104"/>
      <c r="E25" s="104"/>
      <c r="F25" s="104"/>
      <c r="G25" s="104"/>
      <c r="H25" s="104"/>
      <c r="I25" s="158"/>
    </row>
    <row r="26" spans="1:9" ht="18">
      <c r="A26" s="104" t="s">
        <v>69</v>
      </c>
      <c r="B26" s="104"/>
      <c r="C26" s="104"/>
      <c r="D26" s="104"/>
      <c r="E26" s="104"/>
      <c r="F26" s="104"/>
      <c r="G26" s="104"/>
      <c r="H26" s="104"/>
      <c r="I26" s="158"/>
    </row>
    <row r="27" spans="1:9" ht="13.5" thickBot="1">
      <c r="A27" s="158"/>
      <c r="B27" s="158"/>
      <c r="C27" s="158"/>
      <c r="D27" s="158"/>
      <c r="E27" s="158"/>
      <c r="F27" s="158"/>
      <c r="G27" s="158"/>
      <c r="H27" s="158"/>
      <c r="I27" s="158"/>
    </row>
    <row r="28" spans="1:10" ht="12.75" customHeight="1">
      <c r="A28" s="381" t="str">
        <f>VLOOKUP(J28,'пр.взв.'!B7:H133,7,FALSE)</f>
        <v>Бабоян РМ</v>
      </c>
      <c r="B28" s="382"/>
      <c r="C28" s="382"/>
      <c r="D28" s="382"/>
      <c r="E28" s="382"/>
      <c r="F28" s="382"/>
      <c r="G28" s="382"/>
      <c r="H28" s="365"/>
      <c r="I28" s="158"/>
      <c r="J28">
        <f>'пр.хода'!K17</f>
        <v>27</v>
      </c>
    </row>
    <row r="29" spans="1:9" ht="13.5" customHeight="1" thickBot="1">
      <c r="A29" s="383"/>
      <c r="B29" s="368"/>
      <c r="C29" s="368"/>
      <c r="D29" s="368"/>
      <c r="E29" s="368"/>
      <c r="F29" s="368"/>
      <c r="G29" s="368"/>
      <c r="H29" s="369"/>
      <c r="I29" s="158"/>
    </row>
    <row r="30" spans="1:9" ht="12.75">
      <c r="A30" s="158"/>
      <c r="B30" s="158"/>
      <c r="C30" s="158"/>
      <c r="D30" s="158"/>
      <c r="E30" s="158"/>
      <c r="F30" s="158"/>
      <c r="G30" s="158"/>
      <c r="H30" s="158"/>
      <c r="I30" s="158"/>
    </row>
    <row r="31" spans="1:9" ht="12.75">
      <c r="A31" s="158"/>
      <c r="B31" s="158"/>
      <c r="C31" s="158"/>
      <c r="D31" s="158"/>
      <c r="E31" s="158"/>
      <c r="F31" s="158"/>
      <c r="G31" s="158"/>
      <c r="H31" s="158"/>
      <c r="I31" s="158"/>
    </row>
    <row r="32" spans="1:9" ht="18">
      <c r="A32" s="104" t="s">
        <v>68</v>
      </c>
      <c r="B32" s="104"/>
      <c r="C32" s="104"/>
      <c r="D32" s="104"/>
      <c r="E32" s="104"/>
      <c r="F32" s="104"/>
      <c r="G32" s="104"/>
      <c r="H32" s="104"/>
      <c r="I32" s="158"/>
    </row>
    <row r="33" spans="1:9" ht="18">
      <c r="A33" s="104"/>
      <c r="B33" s="104"/>
      <c r="C33" s="104"/>
      <c r="D33" s="104"/>
      <c r="E33" s="104"/>
      <c r="F33" s="104"/>
      <c r="G33" s="104"/>
      <c r="H33" s="104"/>
      <c r="I33" s="158"/>
    </row>
    <row r="34" spans="1:9" ht="18">
      <c r="A34" s="104"/>
      <c r="B34" s="104"/>
      <c r="C34" s="104"/>
      <c r="D34" s="104"/>
      <c r="E34" s="104"/>
      <c r="F34" s="104"/>
      <c r="G34" s="104"/>
      <c r="H34" s="104"/>
      <c r="I34" s="158"/>
    </row>
    <row r="35" spans="1:9" ht="18">
      <c r="A35" s="105"/>
      <c r="B35" s="105"/>
      <c r="C35" s="105"/>
      <c r="D35" s="105"/>
      <c r="E35" s="105"/>
      <c r="F35" s="105"/>
      <c r="G35" s="105"/>
      <c r="H35" s="105"/>
      <c r="I35" s="158"/>
    </row>
    <row r="36" spans="1:9" ht="18">
      <c r="A36" s="106"/>
      <c r="B36" s="106"/>
      <c r="C36" s="106"/>
      <c r="D36" s="106"/>
      <c r="E36" s="106"/>
      <c r="F36" s="106"/>
      <c r="G36" s="106"/>
      <c r="H36" s="106"/>
      <c r="I36" s="158"/>
    </row>
    <row r="37" spans="1:9" ht="18">
      <c r="A37" s="105"/>
      <c r="B37" s="105"/>
      <c r="C37" s="105"/>
      <c r="D37" s="105"/>
      <c r="E37" s="105"/>
      <c r="F37" s="105"/>
      <c r="G37" s="105"/>
      <c r="H37" s="105"/>
      <c r="I37" s="158"/>
    </row>
    <row r="38" spans="1:9" ht="18">
      <c r="A38" s="107"/>
      <c r="B38" s="107"/>
      <c r="C38" s="107"/>
      <c r="D38" s="107"/>
      <c r="E38" s="107"/>
      <c r="F38" s="107"/>
      <c r="G38" s="107"/>
      <c r="H38" s="107"/>
      <c r="I38" s="158"/>
    </row>
    <row r="39" spans="1:8" ht="18">
      <c r="A39" s="105"/>
      <c r="B39" s="105"/>
      <c r="C39" s="105"/>
      <c r="D39" s="105"/>
      <c r="E39" s="105"/>
      <c r="F39" s="105"/>
      <c r="G39" s="105"/>
      <c r="H39" s="105"/>
    </row>
    <row r="40" spans="1:8" ht="18">
      <c r="A40" s="107"/>
      <c r="B40" s="107"/>
      <c r="C40" s="107"/>
      <c r="D40" s="107"/>
      <c r="E40" s="107"/>
      <c r="F40" s="107"/>
      <c r="G40" s="107"/>
      <c r="H40" s="107"/>
    </row>
    <row r="41" spans="1:8" ht="18">
      <c r="A41" s="105"/>
      <c r="B41" s="105"/>
      <c r="C41" s="105"/>
      <c r="D41" s="105"/>
      <c r="E41" s="105"/>
      <c r="F41" s="105"/>
      <c r="G41" s="105"/>
      <c r="H41" s="105"/>
    </row>
    <row r="42" spans="1:8" ht="18">
      <c r="A42" s="107"/>
      <c r="B42" s="107"/>
      <c r="C42" s="107"/>
      <c r="D42" s="107"/>
      <c r="E42" s="107"/>
      <c r="F42" s="107"/>
      <c r="G42" s="107"/>
      <c r="H42" s="107"/>
    </row>
    <row r="43" spans="1:8" ht="18">
      <c r="A43" s="105"/>
      <c r="B43" s="105"/>
      <c r="C43" s="105"/>
      <c r="D43" s="105"/>
      <c r="E43" s="105"/>
      <c r="F43" s="105"/>
      <c r="G43" s="105"/>
      <c r="H43" s="105"/>
    </row>
    <row r="44" spans="1:8" ht="18">
      <c r="A44" s="107"/>
      <c r="B44" s="107"/>
      <c r="C44" s="107"/>
      <c r="D44" s="107"/>
      <c r="E44" s="107"/>
      <c r="F44" s="107"/>
      <c r="G44" s="107"/>
      <c r="H44" s="107"/>
    </row>
  </sheetData>
  <sheetProtection/>
  <mergeCells count="25">
    <mergeCell ref="A28:H29"/>
    <mergeCell ref="A21:A24"/>
    <mergeCell ref="B21:G22"/>
    <mergeCell ref="H21:H22"/>
    <mergeCell ref="B23:C24"/>
    <mergeCell ref="D23:H24"/>
    <mergeCell ref="A11:A14"/>
    <mergeCell ref="B11:G12"/>
    <mergeCell ref="H11:H12"/>
    <mergeCell ref="B13:C14"/>
    <mergeCell ref="D13:H14"/>
    <mergeCell ref="A16:A19"/>
    <mergeCell ref="B16:G17"/>
    <mergeCell ref="H16:H17"/>
    <mergeCell ref="B18:C19"/>
    <mergeCell ref="D18:H19"/>
    <mergeCell ref="A1:H1"/>
    <mergeCell ref="A2:H2"/>
    <mergeCell ref="A3:H3"/>
    <mergeCell ref="D4:F4"/>
    <mergeCell ref="A6:A9"/>
    <mergeCell ref="B6:G7"/>
    <mergeCell ref="H6:H7"/>
    <mergeCell ref="B8:C9"/>
    <mergeCell ref="D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75" t="s">
        <v>56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</row>
    <row r="2" spans="1:24" ht="13.5" customHeight="1" thickBot="1">
      <c r="A2" s="169" t="s">
        <v>57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</row>
    <row r="3" spans="4:19" ht="27.75" customHeight="1" thickBot="1">
      <c r="D3" s="100"/>
      <c r="E3" s="100"/>
      <c r="F3" s="388" t="str">
        <f>HYPERLINK('[1]реквизиты'!$A$2)</f>
        <v>Чемпионат России по САМБО среди мужчин</v>
      </c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90"/>
    </row>
    <row r="4" spans="1:24" ht="15" customHeight="1" thickBot="1">
      <c r="A4" s="90"/>
      <c r="B4" s="126"/>
      <c r="C4" s="122"/>
      <c r="D4" s="122"/>
      <c r="E4" s="122"/>
      <c r="F4" s="398" t="str">
        <f>HYPERLINK('[1]реквизиты'!$A$3)</f>
        <v>7-12  марта  2012 г.  г. Пермь</v>
      </c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127"/>
      <c r="U4" s="127"/>
      <c r="V4" s="384" t="str">
        <f>HYPERLINK('пр.взв.'!D4)</f>
        <v>в.к. 90 кг.</v>
      </c>
      <c r="W4" s="385"/>
      <c r="X4" s="122"/>
    </row>
    <row r="5" spans="1:24" ht="14.25" customHeight="1" thickBot="1">
      <c r="A5" s="168" t="s">
        <v>0</v>
      </c>
      <c r="B5" s="122"/>
      <c r="C5" s="122"/>
      <c r="D5" s="122"/>
      <c r="E5" s="122"/>
      <c r="F5" s="122"/>
      <c r="G5" s="122"/>
      <c r="H5" s="60"/>
      <c r="I5" s="168" t="s">
        <v>2</v>
      </c>
      <c r="J5" s="122"/>
      <c r="K5" s="65">
        <v>17</v>
      </c>
      <c r="L5" s="122"/>
      <c r="M5" s="122"/>
      <c r="N5" s="122"/>
      <c r="O5" s="122"/>
      <c r="P5" s="392" t="str">
        <f>VLOOKUP(O6,'пр.взв.'!B7:F70,2,FALSE)</f>
        <v>Гусаров Андрей Андреевич</v>
      </c>
      <c r="Q5" s="393"/>
      <c r="R5" s="393"/>
      <c r="S5" s="394"/>
      <c r="T5" s="122"/>
      <c r="U5" s="122"/>
      <c r="V5" s="386"/>
      <c r="W5" s="387"/>
      <c r="X5" s="168" t="s">
        <v>1</v>
      </c>
    </row>
    <row r="6" spans="1:26" ht="14.25" customHeight="1" thickBot="1">
      <c r="A6" s="391"/>
      <c r="B6" s="77"/>
      <c r="C6" s="122"/>
      <c r="D6" s="122"/>
      <c r="E6" s="120"/>
      <c r="F6" s="120"/>
      <c r="G6" s="120"/>
      <c r="H6" s="120"/>
      <c r="I6" s="168"/>
      <c r="J6" s="128"/>
      <c r="K6" s="54"/>
      <c r="L6" s="73">
        <v>25</v>
      </c>
      <c r="M6" s="128"/>
      <c r="N6" s="129"/>
      <c r="O6" s="161">
        <f>O11</f>
        <v>21</v>
      </c>
      <c r="P6" s="395"/>
      <c r="Q6" s="396"/>
      <c r="R6" s="396"/>
      <c r="S6" s="397"/>
      <c r="T6" s="122"/>
      <c r="U6" s="122"/>
      <c r="V6" s="122"/>
      <c r="W6" s="122"/>
      <c r="X6" s="391"/>
      <c r="Z6" s="36"/>
    </row>
    <row r="7" spans="1:24" ht="12.75" customHeight="1" thickBot="1">
      <c r="A7" s="339">
        <v>1</v>
      </c>
      <c r="B7" s="341" t="str">
        <f>VLOOKUP(A7,'пр.взв.'!B7:C70,2,FALSE)</f>
        <v>Черноскулов Альсим Леонидович</v>
      </c>
      <c r="C7" s="341" t="str">
        <f>VLOOKUP(A7,'пр.взв.'!B7:H70,3,FALSE)</f>
        <v>11.05.83 змс</v>
      </c>
      <c r="D7" s="341" t="str">
        <f>VLOOKUP(A7,'пр.взв.'!B7:H70,4,FALSE)</f>
        <v>УФО</v>
      </c>
      <c r="E7" s="120"/>
      <c r="F7" s="120"/>
      <c r="G7" s="121"/>
      <c r="H7" s="122"/>
      <c r="I7" s="130"/>
      <c r="J7" s="128"/>
      <c r="K7" s="18">
        <v>25</v>
      </c>
      <c r="L7" s="54" t="s">
        <v>214</v>
      </c>
      <c r="M7" s="73">
        <v>21</v>
      </c>
      <c r="N7" s="131"/>
      <c r="O7" s="84"/>
      <c r="P7" s="46"/>
      <c r="Q7" s="48" t="s">
        <v>24</v>
      </c>
      <c r="R7" s="120"/>
      <c r="S7" s="120"/>
      <c r="T7" s="120"/>
      <c r="U7" s="341" t="str">
        <f>VLOOKUP(X7,'пр.взв.'!B7:H70,2,FALSE)</f>
        <v>Вакаев Шейх-Магомед Ширваниевич</v>
      </c>
      <c r="V7" s="341" t="str">
        <f>VLOOKUP(X7,'пр.взв.'!B7:H70,3,FALSE)</f>
        <v>30.10.87 мсмк</v>
      </c>
      <c r="W7" s="341" t="str">
        <f>VLOOKUP(X7,'пр.взв.'!B7:H70,4,FALSE)</f>
        <v>СКФО</v>
      </c>
      <c r="X7" s="335">
        <v>2</v>
      </c>
    </row>
    <row r="8" spans="1:24" ht="12.75" customHeight="1">
      <c r="A8" s="340"/>
      <c r="B8" s="342"/>
      <c r="C8" s="342"/>
      <c r="D8" s="342"/>
      <c r="E8" s="42" t="s">
        <v>25</v>
      </c>
      <c r="F8" s="38"/>
      <c r="G8" s="45"/>
      <c r="H8" s="123"/>
      <c r="I8" s="46"/>
      <c r="J8" s="128"/>
      <c r="K8" s="83"/>
      <c r="L8" s="18">
        <v>21</v>
      </c>
      <c r="M8" s="54" t="s">
        <v>213</v>
      </c>
      <c r="N8" s="73"/>
      <c r="O8" s="48"/>
      <c r="P8" s="48"/>
      <c r="Q8" s="122"/>
      <c r="R8" s="120"/>
      <c r="S8" s="120"/>
      <c r="T8" s="42" t="s">
        <v>26</v>
      </c>
      <c r="U8" s="342"/>
      <c r="V8" s="342"/>
      <c r="W8" s="342"/>
      <c r="X8" s="336"/>
    </row>
    <row r="9" spans="1:24" ht="12.75" customHeight="1" thickBot="1">
      <c r="A9" s="340">
        <v>17</v>
      </c>
      <c r="B9" s="332" t="str">
        <f>VLOOKUP(A9,'пр.взв.'!B9:C72,2,FALSE)</f>
        <v>Румянцев Павел Владимирович</v>
      </c>
      <c r="C9" s="332" t="str">
        <f>VLOOKUP(A9,'пр.взв.'!B7:H70,3,FALSE)</f>
        <v>16.08.87, мсмк</v>
      </c>
      <c r="D9" s="332" t="str">
        <f>VLOOKUP(A9,'пр.взв.'!B7:H70,4,FALSE)</f>
        <v>ПФО</v>
      </c>
      <c r="E9" s="82" t="s">
        <v>213</v>
      </c>
      <c r="F9" s="49"/>
      <c r="G9" s="38"/>
      <c r="H9" s="50"/>
      <c r="I9" s="47"/>
      <c r="J9" s="128"/>
      <c r="K9" s="73">
        <v>11</v>
      </c>
      <c r="L9" s="83"/>
      <c r="M9" s="132"/>
      <c r="N9" s="73">
        <v>21</v>
      </c>
      <c r="O9" s="48"/>
      <c r="P9" s="48"/>
      <c r="Q9" s="48"/>
      <c r="R9" s="133"/>
      <c r="S9" s="134"/>
      <c r="T9" s="82" t="s">
        <v>213</v>
      </c>
      <c r="U9" s="332" t="str">
        <f>VLOOKUP(X9,'пр.взв.'!B7:H70,2,FALSE)</f>
        <v>Котов Сергей Васильевич</v>
      </c>
      <c r="V9" s="332" t="str">
        <f>VLOOKUP(X9,'пр.взв.'!B7:H70,3,FALSE)</f>
        <v>30.11.90 мс</v>
      </c>
      <c r="W9" s="332" t="str">
        <f>VLOOKUP(X9,'пр.взв.'!B7:H70,4,FALSE)</f>
        <v>СФО</v>
      </c>
      <c r="X9" s="336">
        <v>18</v>
      </c>
    </row>
    <row r="10" spans="1:24" ht="12.75" customHeight="1" thickBot="1">
      <c r="A10" s="349"/>
      <c r="B10" s="342"/>
      <c r="C10" s="342"/>
      <c r="D10" s="342"/>
      <c r="E10" s="38"/>
      <c r="F10" s="39"/>
      <c r="G10" s="42" t="s">
        <v>25</v>
      </c>
      <c r="H10" s="47"/>
      <c r="I10" s="46"/>
      <c r="J10" s="128"/>
      <c r="K10" s="54"/>
      <c r="L10" s="73">
        <v>11</v>
      </c>
      <c r="M10" s="135"/>
      <c r="N10" s="54" t="s">
        <v>213</v>
      </c>
      <c r="O10" s="128"/>
      <c r="P10" s="128"/>
      <c r="Q10" s="128"/>
      <c r="R10" s="42" t="s">
        <v>62</v>
      </c>
      <c r="S10" s="136"/>
      <c r="T10" s="38"/>
      <c r="U10" s="342"/>
      <c r="V10" s="342"/>
      <c r="W10" s="342"/>
      <c r="X10" s="357"/>
    </row>
    <row r="11" spans="1:24" ht="12.75" customHeight="1" thickBot="1">
      <c r="A11" s="339">
        <v>9</v>
      </c>
      <c r="B11" s="341" t="str">
        <f>VLOOKUP(A11,'пр.взв.'!B11:C74,2,FALSE)</f>
        <v>Марухно Виктор Иванович</v>
      </c>
      <c r="C11" s="341" t="str">
        <f>VLOOKUP(A11,'пр.взв.'!B7:H70,3,FALSE)</f>
        <v>05.08.91 кмс</v>
      </c>
      <c r="D11" s="341" t="str">
        <f>VLOOKUP(A11,'пр.взв.'!B7:H70,4,FALSE)</f>
        <v>СПБ</v>
      </c>
      <c r="E11" s="120"/>
      <c r="F11" s="38"/>
      <c r="G11" s="82" t="s">
        <v>213</v>
      </c>
      <c r="H11" s="78"/>
      <c r="I11" s="79"/>
      <c r="J11" s="128"/>
      <c r="K11" s="18">
        <v>19</v>
      </c>
      <c r="L11" s="54" t="s">
        <v>213</v>
      </c>
      <c r="M11" s="18">
        <v>23</v>
      </c>
      <c r="N11" s="135"/>
      <c r="O11" s="88">
        <v>21</v>
      </c>
      <c r="P11" s="128"/>
      <c r="Q11" s="137"/>
      <c r="R11" s="82" t="s">
        <v>215</v>
      </c>
      <c r="S11" s="136"/>
      <c r="T11" s="120"/>
      <c r="U11" s="341" t="str">
        <f>VLOOKUP(X11,'пр.взв.'!B7:H70,2,FALSE)</f>
        <v>Григорян Арам Арайикович</v>
      </c>
      <c r="V11" s="341" t="str">
        <f>VLOOKUP(X11,'пр.взв.'!B7:H70,3,FALSE)</f>
        <v>03.02.90 мс</v>
      </c>
      <c r="W11" s="341" t="str">
        <f>VLOOKUP(X11,'пр.взв.'!B7:H70,4,FALSE)</f>
        <v>ЦФО</v>
      </c>
      <c r="X11" s="335">
        <v>10</v>
      </c>
    </row>
    <row r="12" spans="1:24" ht="12.75" customHeight="1">
      <c r="A12" s="340"/>
      <c r="B12" s="342"/>
      <c r="C12" s="342"/>
      <c r="D12" s="342"/>
      <c r="E12" s="42" t="s">
        <v>29</v>
      </c>
      <c r="F12" s="51"/>
      <c r="G12" s="38"/>
      <c r="H12" s="123"/>
      <c r="I12" s="79"/>
      <c r="J12" s="73"/>
      <c r="K12" s="83"/>
      <c r="L12" s="18">
        <v>23</v>
      </c>
      <c r="M12" s="50" t="s">
        <v>213</v>
      </c>
      <c r="N12" s="74"/>
      <c r="O12" s="50" t="s">
        <v>215</v>
      </c>
      <c r="P12" s="48"/>
      <c r="Q12" s="58"/>
      <c r="R12" s="138"/>
      <c r="S12" s="139"/>
      <c r="T12" s="42" t="s">
        <v>62</v>
      </c>
      <c r="U12" s="342"/>
      <c r="V12" s="342"/>
      <c r="W12" s="342"/>
      <c r="X12" s="336"/>
    </row>
    <row r="13" spans="1:24" ht="12.75" customHeight="1" thickBot="1">
      <c r="A13" s="340">
        <v>25</v>
      </c>
      <c r="B13" s="332" t="str">
        <f>VLOOKUP(A13,'пр.взв.'!B13:C76,2,FALSE)</f>
        <v>Байменов Максим Сергеевич</v>
      </c>
      <c r="C13" s="332" t="str">
        <f>VLOOKUP(A13,'пр.взв.'!B7:H70,3,FALSE)</f>
        <v>26.04.90 мс</v>
      </c>
      <c r="D13" s="332" t="str">
        <f>VLOOKUP(A13,'пр.взв.'!B7:H70,4,FALSE)</f>
        <v>СФО</v>
      </c>
      <c r="E13" s="82" t="s">
        <v>214</v>
      </c>
      <c r="F13" s="38"/>
      <c r="G13" s="38"/>
      <c r="H13" s="50"/>
      <c r="I13" s="79"/>
      <c r="J13" s="73"/>
      <c r="K13" s="73"/>
      <c r="L13" s="83"/>
      <c r="M13" s="73"/>
      <c r="N13" s="18">
        <v>22</v>
      </c>
      <c r="O13" s="128"/>
      <c r="P13" s="48"/>
      <c r="Q13" s="75"/>
      <c r="R13" s="120"/>
      <c r="S13" s="120"/>
      <c r="T13" s="152" t="s">
        <v>214</v>
      </c>
      <c r="U13" s="332" t="str">
        <f>VLOOKUP(X13,'пр.взв.'!B7:H70,2,FALSE)</f>
        <v>Зеленяк Дмитрий Сергеевич</v>
      </c>
      <c r="V13" s="332" t="str">
        <f>VLOOKUP(X13,'пр.взв.'!B7:H70,3,FALSE)</f>
        <v>15.02.84 мс</v>
      </c>
      <c r="W13" s="332" t="str">
        <f>VLOOKUP(X13,'пр.взв.'!B7:H70,4,FALSE)</f>
        <v>УФО</v>
      </c>
      <c r="X13" s="336">
        <v>26</v>
      </c>
    </row>
    <row r="14" spans="1:24" ht="12.75" customHeight="1" thickBot="1">
      <c r="A14" s="349"/>
      <c r="B14" s="342"/>
      <c r="C14" s="342"/>
      <c r="D14" s="342"/>
      <c r="E14" s="38"/>
      <c r="F14" s="38"/>
      <c r="G14" s="39"/>
      <c r="H14" s="47"/>
      <c r="I14" s="140"/>
      <c r="J14" s="128"/>
      <c r="K14" s="73"/>
      <c r="L14" s="73"/>
      <c r="M14" s="73"/>
      <c r="N14" s="73"/>
      <c r="O14" s="122"/>
      <c r="P14" s="141"/>
      <c r="Q14" s="39"/>
      <c r="R14" s="120"/>
      <c r="S14" s="120"/>
      <c r="T14" s="38"/>
      <c r="U14" s="342"/>
      <c r="V14" s="342"/>
      <c r="W14" s="342"/>
      <c r="X14" s="357"/>
    </row>
    <row r="15" spans="1:24" ht="12.75" customHeight="1" thickBot="1">
      <c r="A15" s="339">
        <v>5</v>
      </c>
      <c r="B15" s="341" t="str">
        <f>VLOOKUP(A15,'пр.взв.'!B15:C78,2,FALSE)</f>
        <v>Евстифеев Михаил Александрович</v>
      </c>
      <c r="C15" s="341" t="str">
        <f>VLOOKUP(A15,'пр.взв.'!B7:H70,3,FALSE)</f>
        <v>24.06.91 мс</v>
      </c>
      <c r="D15" s="341" t="str">
        <f>VLOOKUP(A15,'пр.взв.'!B7:H70,4,FALSE)</f>
        <v>ЦФО</v>
      </c>
      <c r="E15" s="120"/>
      <c r="F15" s="120"/>
      <c r="G15" s="38"/>
      <c r="H15" s="46"/>
      <c r="I15" s="42" t="s">
        <v>25</v>
      </c>
      <c r="J15" s="142"/>
      <c r="K15" s="73"/>
      <c r="L15" s="128"/>
      <c r="M15" s="128"/>
      <c r="N15" s="128"/>
      <c r="O15" s="143"/>
      <c r="P15" s="42" t="s">
        <v>48</v>
      </c>
      <c r="Q15" s="76"/>
      <c r="R15" s="120"/>
      <c r="S15" s="120"/>
      <c r="T15" s="120"/>
      <c r="U15" s="341" t="str">
        <f>VLOOKUP(X15,'пр.взв.'!B7:H70,2,FALSE)</f>
        <v>Волков Игорь Олегович</v>
      </c>
      <c r="V15" s="341" t="str">
        <f>VLOOKUP(X15,'пр.взв.'!B7:H70,3,FALSE)</f>
        <v>30.09.85 мс</v>
      </c>
      <c r="W15" s="341" t="str">
        <f>VLOOKUP(X15,'пр.взв.'!B7:H70,4,FALSE)</f>
        <v>ЦФО</v>
      </c>
      <c r="X15" s="335">
        <v>6</v>
      </c>
    </row>
    <row r="16" spans="1:24" ht="12.75" customHeight="1" thickBot="1">
      <c r="A16" s="340"/>
      <c r="B16" s="342"/>
      <c r="C16" s="342"/>
      <c r="D16" s="342"/>
      <c r="E16" s="42" t="s">
        <v>27</v>
      </c>
      <c r="F16" s="38"/>
      <c r="G16" s="38"/>
      <c r="H16" s="124"/>
      <c r="I16" s="82" t="s">
        <v>218</v>
      </c>
      <c r="J16" s="128"/>
      <c r="K16" s="144"/>
      <c r="L16" s="401" t="s">
        <v>79</v>
      </c>
      <c r="M16" s="401"/>
      <c r="N16" s="128"/>
      <c r="O16" s="76"/>
      <c r="P16" s="82" t="s">
        <v>214</v>
      </c>
      <c r="Q16" s="144"/>
      <c r="R16" s="120"/>
      <c r="S16" s="120"/>
      <c r="T16" s="42" t="s">
        <v>48</v>
      </c>
      <c r="U16" s="342"/>
      <c r="V16" s="342"/>
      <c r="W16" s="342"/>
      <c r="X16" s="336"/>
    </row>
    <row r="17" spans="1:24" ht="12.75" customHeight="1" thickBot="1">
      <c r="A17" s="340">
        <v>21</v>
      </c>
      <c r="B17" s="332" t="str">
        <f>VLOOKUP(A17,'пр.взв.'!B17:C80,2,FALSE)</f>
        <v>Гусаров Андрей Андреевич</v>
      </c>
      <c r="C17" s="332" t="str">
        <f>VLOOKUP(A17,'пр.взв.'!B7:H70,3,FALSE)</f>
        <v>21.10.88 мс</v>
      </c>
      <c r="D17" s="332" t="str">
        <f>VLOOKUP(A17,'пр.взв.'!B7:H70,4,FALSE)</f>
        <v>МОС</v>
      </c>
      <c r="E17" s="82" t="s">
        <v>214</v>
      </c>
      <c r="F17" s="49"/>
      <c r="G17" s="38"/>
      <c r="H17" s="55"/>
      <c r="I17" s="136"/>
      <c r="J17" s="136"/>
      <c r="K17" s="160">
        <v>27</v>
      </c>
      <c r="L17" s="129"/>
      <c r="M17" s="129"/>
      <c r="N17" s="145"/>
      <c r="O17" s="136"/>
      <c r="P17" s="136"/>
      <c r="Q17" s="144"/>
      <c r="R17" s="133"/>
      <c r="S17" s="134"/>
      <c r="T17" s="82" t="s">
        <v>213</v>
      </c>
      <c r="U17" s="332" t="str">
        <f>VLOOKUP(X17,'пр.взв.'!B7:H70,2,FALSE)</f>
        <v>Орлов Иван Николаевич</v>
      </c>
      <c r="V17" s="332" t="str">
        <f>VLOOKUP(X17,'пр.взв.'!B7:H70,3,FALSE)</f>
        <v>07.05.85 мс</v>
      </c>
      <c r="W17" s="332" t="str">
        <f>VLOOKUP(X17,'пр.взв.'!B7:H70,4,FALSE)</f>
        <v>ПФО</v>
      </c>
      <c r="X17" s="336">
        <v>22</v>
      </c>
    </row>
    <row r="18" spans="1:24" ht="15" customHeight="1" thickBot="1">
      <c r="A18" s="349"/>
      <c r="B18" s="342"/>
      <c r="C18" s="342"/>
      <c r="D18" s="342"/>
      <c r="E18" s="38"/>
      <c r="F18" s="39"/>
      <c r="G18" s="42" t="s">
        <v>27</v>
      </c>
      <c r="H18" s="56"/>
      <c r="I18" s="136"/>
      <c r="J18" s="136"/>
      <c r="K18" s="402" t="str">
        <f>VLOOKUP(K17,'пр.взв.'!B7:D70,2,FALSE)</f>
        <v>Кургинян Эдуард Славикович</v>
      </c>
      <c r="L18" s="403"/>
      <c r="M18" s="403"/>
      <c r="N18" s="404"/>
      <c r="O18" s="48"/>
      <c r="P18" s="136"/>
      <c r="Q18" s="146"/>
      <c r="R18" s="42" t="s">
        <v>48</v>
      </c>
      <c r="S18" s="136"/>
      <c r="T18" s="38"/>
      <c r="U18" s="342"/>
      <c r="V18" s="342"/>
      <c r="W18" s="342"/>
      <c r="X18" s="357"/>
    </row>
    <row r="19" spans="1:24" ht="12.75" customHeight="1" thickBot="1">
      <c r="A19" s="339">
        <v>13</v>
      </c>
      <c r="B19" s="341" t="str">
        <f>VLOOKUP(A19,'пр.взв.'!B19:C82,2,FALSE)</f>
        <v>Шафигуллин Динар Равилевич</v>
      </c>
      <c r="C19" s="341" t="str">
        <f>VLOOKUP(A19,'пр.взв.'!B7:H70,3,FALSE)</f>
        <v>12.12.90 мс</v>
      </c>
      <c r="D19" s="341" t="str">
        <f>VLOOKUP(A19,'пр.взв.'!B7:H70,4,FALSE)</f>
        <v>ЦФО</v>
      </c>
      <c r="E19" s="120"/>
      <c r="F19" s="38"/>
      <c r="G19" s="82" t="s">
        <v>213</v>
      </c>
      <c r="H19" s="50"/>
      <c r="I19" s="136"/>
      <c r="J19" s="136"/>
      <c r="K19" s="405"/>
      <c r="L19" s="406"/>
      <c r="M19" s="406"/>
      <c r="N19" s="407"/>
      <c r="O19" s="48"/>
      <c r="P19" s="136"/>
      <c r="Q19" s="136"/>
      <c r="R19" s="82" t="s">
        <v>213</v>
      </c>
      <c r="S19" s="136"/>
      <c r="T19" s="120"/>
      <c r="U19" s="341" t="str">
        <f>VLOOKUP(X19,'пр.взв.'!B7:H70,2,FALSE)</f>
        <v>Шикалов Юрий Александрович</v>
      </c>
      <c r="V19" s="341" t="str">
        <f>VLOOKUP(X19,'пр.взв.'!B7:H70,3,FALSE)</f>
        <v>12.04.85 мс</v>
      </c>
      <c r="W19" s="341" t="str">
        <f>VLOOKUP(X19,'пр.взв.'!B7:H70,4,FALSE)</f>
        <v>МОС</v>
      </c>
      <c r="X19" s="335">
        <v>14</v>
      </c>
    </row>
    <row r="20" spans="1:24" ht="12.75" customHeight="1">
      <c r="A20" s="340"/>
      <c r="B20" s="342"/>
      <c r="C20" s="342"/>
      <c r="D20" s="342"/>
      <c r="E20" s="42" t="s">
        <v>41</v>
      </c>
      <c r="F20" s="51"/>
      <c r="G20" s="38"/>
      <c r="H20" s="123"/>
      <c r="I20" s="136"/>
      <c r="J20" s="136"/>
      <c r="K20" s="147"/>
      <c r="L20" s="399" t="s">
        <v>214</v>
      </c>
      <c r="M20" s="400"/>
      <c r="N20" s="48"/>
      <c r="O20" s="58"/>
      <c r="P20" s="136"/>
      <c r="Q20" s="120"/>
      <c r="R20" s="138"/>
      <c r="S20" s="139"/>
      <c r="T20" s="42" t="s">
        <v>42</v>
      </c>
      <c r="U20" s="342"/>
      <c r="V20" s="342"/>
      <c r="W20" s="342"/>
      <c r="X20" s="336"/>
    </row>
    <row r="21" spans="1:24" ht="12.75" customHeight="1" thickBot="1">
      <c r="A21" s="340">
        <v>29</v>
      </c>
      <c r="B21" s="332" t="str">
        <f>VLOOKUP(A21,'пр.взв.'!B21:C84,2,FALSE)</f>
        <v>Калашаов Арамбий Бачмизщович</v>
      </c>
      <c r="C21" s="332" t="str">
        <f>VLOOKUP(A21,'пр.взв.'!B7:H70,3,FALSE)</f>
        <v>20.12.82 мс</v>
      </c>
      <c r="D21" s="332" t="str">
        <f>VLOOKUP(A21,'пр.взв.'!B7:H70,4,FALSE)</f>
        <v>ЮФО </v>
      </c>
      <c r="E21" s="82" t="s">
        <v>213</v>
      </c>
      <c r="F21" s="38"/>
      <c r="G21" s="38"/>
      <c r="H21" s="50"/>
      <c r="I21" s="136"/>
      <c r="J21" s="136"/>
      <c r="K21" s="147"/>
      <c r="L21" s="136"/>
      <c r="M21" s="48"/>
      <c r="N21" s="48"/>
      <c r="O21" s="58"/>
      <c r="P21" s="136"/>
      <c r="Q21" s="120"/>
      <c r="R21" s="120"/>
      <c r="S21" s="120"/>
      <c r="T21" s="43"/>
      <c r="U21" s="408" t="e">
        <f>VLOOKUP(X21,'пр.взв.'!B7:H70,2,FALSE)</f>
        <v>#N/A</v>
      </c>
      <c r="V21" s="408" t="e">
        <f>VLOOKUP(X21,'пр.взв.'!B7:H70,3,FALSE)</f>
        <v>#N/A</v>
      </c>
      <c r="W21" s="408" t="e">
        <f>VLOOKUP(X21,'пр.взв.'!B7:H70,4,FALSE)</f>
        <v>#N/A</v>
      </c>
      <c r="X21" s="336">
        <v>30</v>
      </c>
    </row>
    <row r="22" spans="1:24" ht="12.75" customHeight="1" thickBot="1">
      <c r="A22" s="349"/>
      <c r="B22" s="342"/>
      <c r="C22" s="342"/>
      <c r="D22" s="342"/>
      <c r="E22" s="38"/>
      <c r="F22" s="38"/>
      <c r="G22" s="38"/>
      <c r="H22" s="123"/>
      <c r="I22" s="136"/>
      <c r="J22" s="136"/>
      <c r="K22" s="42" t="s">
        <v>31</v>
      </c>
      <c r="L22" s="136"/>
      <c r="M22" s="48"/>
      <c r="N22" s="42" t="s">
        <v>50</v>
      </c>
      <c r="O22" s="58"/>
      <c r="P22" s="136"/>
      <c r="Q22" s="120"/>
      <c r="R22" s="120"/>
      <c r="S22" s="120"/>
      <c r="T22" s="38"/>
      <c r="U22" s="410"/>
      <c r="V22" s="410"/>
      <c r="W22" s="410"/>
      <c r="X22" s="357"/>
    </row>
    <row r="23" spans="1:24" ht="12.75" customHeight="1" thickBot="1">
      <c r="A23" s="339">
        <v>3</v>
      </c>
      <c r="B23" s="341" t="str">
        <f>VLOOKUP(A23,'пр.взв.'!B7:C70,2,FALSE)</f>
        <v>Горбаль Александр Михайлович</v>
      </c>
      <c r="C23" s="341" t="str">
        <f>VLOOKUP(A23,'пр.взв.'!B7:H70,3,FALSE)</f>
        <v>10.04.91 мс</v>
      </c>
      <c r="D23" s="341" t="str">
        <f>VLOOKUP(A23,'пр.взв.'!B7:H70,4,FALSE)</f>
        <v>УФО</v>
      </c>
      <c r="E23" s="120"/>
      <c r="F23" s="120"/>
      <c r="G23" s="121"/>
      <c r="H23" s="121"/>
      <c r="I23" s="44"/>
      <c r="J23" s="44"/>
      <c r="K23" s="82"/>
      <c r="L23" s="136"/>
      <c r="M23" s="48"/>
      <c r="N23" s="82"/>
      <c r="O23" s="58"/>
      <c r="P23" s="136"/>
      <c r="Q23" s="120"/>
      <c r="R23" s="120"/>
      <c r="S23" s="120"/>
      <c r="T23" s="120"/>
      <c r="U23" s="341" t="str">
        <f>VLOOKUP(X23,'пр.взв.'!B7:H70,2,FALSE)</f>
        <v>Росляков Александр Владимирович</v>
      </c>
      <c r="V23" s="341" t="str">
        <f>VLOOKUP(X23,'пр.взв.'!B7:H70,3,FALSE)</f>
        <v>11.02.91 мс</v>
      </c>
      <c r="W23" s="341" t="str">
        <f>VLOOKUP(X23,'пр.взв.'!B7:H70,4,FALSE)</f>
        <v>МОС</v>
      </c>
      <c r="X23" s="335">
        <v>4</v>
      </c>
    </row>
    <row r="24" spans="1:24" ht="12.75" customHeight="1">
      <c r="A24" s="340"/>
      <c r="B24" s="342"/>
      <c r="C24" s="342"/>
      <c r="D24" s="342"/>
      <c r="E24" s="42" t="s">
        <v>61</v>
      </c>
      <c r="F24" s="38"/>
      <c r="G24" s="45"/>
      <c r="H24" s="123"/>
      <c r="I24" s="46"/>
      <c r="J24" s="47"/>
      <c r="K24" s="57"/>
      <c r="L24" s="401" t="s">
        <v>59</v>
      </c>
      <c r="M24" s="401"/>
      <c r="N24" s="48"/>
      <c r="O24" s="58"/>
      <c r="P24" s="136"/>
      <c r="Q24" s="120"/>
      <c r="R24" s="120"/>
      <c r="S24" s="120"/>
      <c r="T24" s="42" t="s">
        <v>30</v>
      </c>
      <c r="U24" s="342"/>
      <c r="V24" s="342"/>
      <c r="W24" s="342"/>
      <c r="X24" s="336"/>
    </row>
    <row r="25" spans="1:24" ht="12.75" customHeight="1" thickBot="1">
      <c r="A25" s="340">
        <v>19</v>
      </c>
      <c r="B25" s="332" t="str">
        <f>VLOOKUP(A25,'пр.взв.'!B25:C88,2,FALSE)</f>
        <v>Тихонов Евгений Александрович</v>
      </c>
      <c r="C25" s="332" t="str">
        <f>VLOOKUP(A25,'пр.взв.'!B7:H70,3,FALSE)</f>
        <v>04.11.87 мс</v>
      </c>
      <c r="D25" s="332" t="str">
        <f>VLOOKUP(A25,'пр.взв.'!B7:H70,4,FALSE)</f>
        <v>ПФО</v>
      </c>
      <c r="E25" s="82" t="s">
        <v>215</v>
      </c>
      <c r="F25" s="49"/>
      <c r="G25" s="38"/>
      <c r="H25" s="50"/>
      <c r="I25" s="47"/>
      <c r="J25" s="46"/>
      <c r="K25" s="160">
        <v>24</v>
      </c>
      <c r="L25" s="129"/>
      <c r="M25" s="129"/>
      <c r="N25" s="145"/>
      <c r="O25" s="58"/>
      <c r="P25" s="136"/>
      <c r="Q25" s="120"/>
      <c r="R25" s="133"/>
      <c r="S25" s="134"/>
      <c r="T25" s="82" t="s">
        <v>213</v>
      </c>
      <c r="U25" s="332" t="str">
        <f>VLOOKUP(X25,'пр.взв.'!B7:H70,2,FALSE)</f>
        <v>Спасенников Олег Сергеевич</v>
      </c>
      <c r="V25" s="332" t="str">
        <f>VLOOKUP(X25,'пр.взв.'!B7:H70,3,FALSE)</f>
        <v>22.07.87 мс</v>
      </c>
      <c r="W25" s="332" t="str">
        <f>VLOOKUP(X25,'пр.взв.'!B7:H70,4,FALSE)</f>
        <v>ДВФ0</v>
      </c>
      <c r="X25" s="336">
        <v>20</v>
      </c>
    </row>
    <row r="26" spans="1:24" ht="15" customHeight="1" thickBot="1">
      <c r="A26" s="349"/>
      <c r="B26" s="342"/>
      <c r="C26" s="342"/>
      <c r="D26" s="342"/>
      <c r="E26" s="38"/>
      <c r="F26" s="39"/>
      <c r="G26" s="42" t="s">
        <v>31</v>
      </c>
      <c r="H26" s="47"/>
      <c r="I26" s="46"/>
      <c r="J26" s="148"/>
      <c r="K26" s="411" t="str">
        <f>VLOOKUP(K25,'пр.взв.'!B7:D78,2,FALSE)</f>
        <v>Ханджян Арсен Пениаминович</v>
      </c>
      <c r="L26" s="412"/>
      <c r="M26" s="412"/>
      <c r="N26" s="413"/>
      <c r="O26" s="48"/>
      <c r="P26" s="136"/>
      <c r="Q26" s="120"/>
      <c r="R26" s="42" t="s">
        <v>33</v>
      </c>
      <c r="S26" s="136"/>
      <c r="T26" s="38"/>
      <c r="U26" s="342"/>
      <c r="V26" s="342"/>
      <c r="W26" s="342"/>
      <c r="X26" s="357"/>
    </row>
    <row r="27" spans="1:24" ht="12.75" customHeight="1" thickBot="1">
      <c r="A27" s="339">
        <v>11</v>
      </c>
      <c r="B27" s="341" t="str">
        <f>VLOOKUP(A27,'пр.взв.'!B27:C90,2,FALSE)</f>
        <v>Лондарев Владимир Александрович</v>
      </c>
      <c r="C27" s="341" t="str">
        <f>VLOOKUP(A27,'пр.взв.'!B7:H70,3,FALSE)</f>
        <v>16.03.93 кмс</v>
      </c>
      <c r="D27" s="341" t="str">
        <f>VLOOKUP(A27,'пр.взв.'!B7:H70,4,FALSE)</f>
        <v>ДВФ0</v>
      </c>
      <c r="E27" s="120"/>
      <c r="F27" s="38"/>
      <c r="G27" s="82" t="s">
        <v>214</v>
      </c>
      <c r="H27" s="54"/>
      <c r="I27" s="47"/>
      <c r="J27" s="148"/>
      <c r="K27" s="414"/>
      <c r="L27" s="415"/>
      <c r="M27" s="415"/>
      <c r="N27" s="416"/>
      <c r="O27" s="48"/>
      <c r="P27" s="149"/>
      <c r="Q27" s="134"/>
      <c r="R27" s="82" t="s">
        <v>213</v>
      </c>
      <c r="S27" s="136"/>
      <c r="T27" s="120"/>
      <c r="U27" s="341" t="str">
        <f>VLOOKUP(X27,'пр.взв.'!B7:H70,2,FALSE)</f>
        <v>Осипенко Виктор Иванович</v>
      </c>
      <c r="V27" s="341" t="str">
        <f>VLOOKUP(X27,'пр.взв.'!B7:H70,3,FALSE)</f>
        <v>08.01.91 мс</v>
      </c>
      <c r="W27" s="341" t="str">
        <f>VLOOKUP(X27,'пр.взв.'!B7:H70,4,FALSE)</f>
        <v>ЦФО</v>
      </c>
      <c r="X27" s="335">
        <v>12</v>
      </c>
    </row>
    <row r="28" spans="1:24" ht="12.75" customHeight="1">
      <c r="A28" s="340"/>
      <c r="B28" s="342"/>
      <c r="C28" s="342"/>
      <c r="D28" s="342"/>
      <c r="E28" s="42" t="s">
        <v>31</v>
      </c>
      <c r="F28" s="51"/>
      <c r="G28" s="38"/>
      <c r="H28" s="125"/>
      <c r="I28" s="47"/>
      <c r="J28" s="47"/>
      <c r="K28" s="147"/>
      <c r="L28" s="136"/>
      <c r="M28" s="48"/>
      <c r="N28" s="48"/>
      <c r="O28" s="58"/>
      <c r="P28" s="149"/>
      <c r="Q28" s="136"/>
      <c r="R28" s="138"/>
      <c r="S28" s="139"/>
      <c r="T28" s="42" t="s">
        <v>33</v>
      </c>
      <c r="U28" s="342"/>
      <c r="V28" s="342"/>
      <c r="W28" s="342"/>
      <c r="X28" s="336"/>
    </row>
    <row r="29" spans="1:24" ht="12.75" customHeight="1" thickBot="1">
      <c r="A29" s="340">
        <v>27</v>
      </c>
      <c r="B29" s="332" t="str">
        <f>VLOOKUP(A29,'пр.взв.'!B29:C92,2,FALSE)</f>
        <v>Кургинян Эдуард Славикович</v>
      </c>
      <c r="C29" s="332" t="str">
        <f>VLOOKUP(A29,'пр.взв.'!B7:H70,3,FALSE)</f>
        <v>16.12.86 змс</v>
      </c>
      <c r="D29" s="332" t="str">
        <f>VLOOKUP(A29,'пр.взв.'!B7:H70,4,FALSE)</f>
        <v>ЮФО</v>
      </c>
      <c r="E29" s="82" t="s">
        <v>214</v>
      </c>
      <c r="F29" s="38"/>
      <c r="G29" s="38"/>
      <c r="H29" s="55"/>
      <c r="I29" s="47"/>
      <c r="J29" s="46"/>
      <c r="K29" s="147"/>
      <c r="L29" s="136"/>
      <c r="M29" s="48"/>
      <c r="N29" s="48"/>
      <c r="O29" s="58"/>
      <c r="P29" s="149"/>
      <c r="Q29" s="136"/>
      <c r="R29" s="120"/>
      <c r="S29" s="120"/>
      <c r="T29" s="43"/>
      <c r="U29" s="332" t="str">
        <f>VLOOKUP(X29,'пр.взв.'!B7:H70,2,FALSE)</f>
        <v>Шульга Виталий Викторович</v>
      </c>
      <c r="V29" s="332" t="str">
        <f>VLOOKUP(X29,'пр.взв.'!B7:H70,3,FALSE)</f>
        <v>15.08.88 мс</v>
      </c>
      <c r="W29" s="332" t="str">
        <f>VLOOKUP(X29,'пр.взв.'!B7:H70,4,FALSE)</f>
        <v>УФО</v>
      </c>
      <c r="X29" s="336">
        <v>28</v>
      </c>
    </row>
    <row r="30" spans="1:24" ht="12.75" customHeight="1" thickBot="1">
      <c r="A30" s="349"/>
      <c r="B30" s="342"/>
      <c r="C30" s="342"/>
      <c r="D30" s="342"/>
      <c r="E30" s="38"/>
      <c r="F30" s="38"/>
      <c r="G30" s="39"/>
      <c r="H30" s="47"/>
      <c r="I30" s="42" t="s">
        <v>31</v>
      </c>
      <c r="J30" s="150"/>
      <c r="K30" s="147"/>
      <c r="L30" s="136"/>
      <c r="M30" s="48"/>
      <c r="N30" s="48"/>
      <c r="O30" s="59"/>
      <c r="P30" s="42" t="s">
        <v>50</v>
      </c>
      <c r="Q30" s="136"/>
      <c r="R30" s="120"/>
      <c r="S30" s="120"/>
      <c r="T30" s="38"/>
      <c r="U30" s="342"/>
      <c r="V30" s="342"/>
      <c r="W30" s="342"/>
      <c r="X30" s="357"/>
    </row>
    <row r="31" spans="1:24" ht="12.75" customHeight="1" thickBot="1">
      <c r="A31" s="339">
        <v>7</v>
      </c>
      <c r="B31" s="341" t="str">
        <f>VLOOKUP(A31,'пр.взв.'!B7:C70,2,FALSE)</f>
        <v>Баялиев Мовладий Хусеевич</v>
      </c>
      <c r="C31" s="341" t="str">
        <f>VLOOKUP(A31,'пр.взв.'!B7:H70,3,FALSE)</f>
        <v>06.04.84 мсмк</v>
      </c>
      <c r="D31" s="341" t="str">
        <f>VLOOKUP(A31,'пр.взв.'!B7:H70,4,FALSE)</f>
        <v>СКФО</v>
      </c>
      <c r="E31" s="120"/>
      <c r="F31" s="120"/>
      <c r="G31" s="38"/>
      <c r="H31" s="46"/>
      <c r="I31" s="82" t="s">
        <v>215</v>
      </c>
      <c r="J31" s="47"/>
      <c r="K31" s="136"/>
      <c r="L31" s="136"/>
      <c r="M31" s="48"/>
      <c r="N31" s="48"/>
      <c r="O31" s="48"/>
      <c r="P31" s="82" t="s">
        <v>213</v>
      </c>
      <c r="Q31" s="136"/>
      <c r="R31" s="120"/>
      <c r="S31" s="120"/>
      <c r="T31" s="120"/>
      <c r="U31" s="341" t="str">
        <f>VLOOKUP(X31,'пр.взв.'!B7:H70,2,FALSE)</f>
        <v>Гапанович Александр Александрович</v>
      </c>
      <c r="V31" s="341" t="str">
        <f>VLOOKUP(X31,'пр.взв.'!B7:H70,3,FALSE)</f>
        <v>22.05.89, МС</v>
      </c>
      <c r="W31" s="341" t="str">
        <f>VLOOKUP(X31,'пр.взв.'!B7:H70,4,FALSE)</f>
        <v>СФО</v>
      </c>
      <c r="X31" s="335">
        <v>8</v>
      </c>
    </row>
    <row r="32" spans="1:24" ht="12.75" customHeight="1">
      <c r="A32" s="340"/>
      <c r="B32" s="342"/>
      <c r="C32" s="342"/>
      <c r="D32" s="342"/>
      <c r="E32" s="42" t="s">
        <v>49</v>
      </c>
      <c r="F32" s="38"/>
      <c r="G32" s="38"/>
      <c r="H32" s="124"/>
      <c r="I32" s="136"/>
      <c r="J32" s="168" t="s">
        <v>3</v>
      </c>
      <c r="K32" s="122"/>
      <c r="L32" s="122"/>
      <c r="M32" s="122"/>
      <c r="N32" s="122"/>
      <c r="O32" s="122"/>
      <c r="P32" s="136"/>
      <c r="Q32" s="147"/>
      <c r="R32" s="120"/>
      <c r="S32" s="120"/>
      <c r="T32" s="42" t="s">
        <v>50</v>
      </c>
      <c r="U32" s="342"/>
      <c r="V32" s="342"/>
      <c r="W32" s="342"/>
      <c r="X32" s="336"/>
    </row>
    <row r="33" spans="1:24" ht="12.75" customHeight="1" thickBot="1">
      <c r="A33" s="340">
        <v>23</v>
      </c>
      <c r="B33" s="332" t="str">
        <f>VLOOKUP(A33,'пр.взв.'!B33:C96,2,FALSE)</f>
        <v>Ренев Дмитрий Сергеевич</v>
      </c>
      <c r="C33" s="332" t="str">
        <f>VLOOKUP(A33,'пр.взв.'!B7:H70,3,FALSE)</f>
        <v>25.05.87 мс</v>
      </c>
      <c r="D33" s="332" t="str">
        <f>VLOOKUP(A33,'пр.взв.'!B7:H70,4,FALSE)</f>
        <v>ПФО</v>
      </c>
      <c r="E33" s="82" t="s">
        <v>213</v>
      </c>
      <c r="F33" s="49"/>
      <c r="G33" s="38"/>
      <c r="H33" s="55"/>
      <c r="I33" s="136"/>
      <c r="J33" s="168"/>
      <c r="K33" s="81">
        <v>6</v>
      </c>
      <c r="L33" s="87"/>
      <c r="M33" s="87"/>
      <c r="N33" s="87"/>
      <c r="O33" s="87"/>
      <c r="P33" s="122"/>
      <c r="Q33" s="147"/>
      <c r="R33" s="133"/>
      <c r="S33" s="134"/>
      <c r="T33" s="82" t="s">
        <v>215</v>
      </c>
      <c r="U33" s="332" t="str">
        <f>VLOOKUP(X33,'пр.взв.'!B7:H70,2,FALSE)</f>
        <v>Ханджян Арсен Пениаминович</v>
      </c>
      <c r="V33" s="332" t="str">
        <f>VLOOKUP(X33,'пр.взв.'!B7:H70,3,FALSE)</f>
        <v>08.05.89 мсмк</v>
      </c>
      <c r="W33" s="332" t="str">
        <f>VLOOKUP(X33,'пр.взв.'!B7:H70,4,FALSE)</f>
        <v>ЮФО </v>
      </c>
      <c r="X33" s="336">
        <v>24</v>
      </c>
    </row>
    <row r="34" spans="1:24" ht="14.25" customHeight="1" thickBot="1">
      <c r="A34" s="349"/>
      <c r="B34" s="342"/>
      <c r="C34" s="342"/>
      <c r="D34" s="342"/>
      <c r="E34" s="38"/>
      <c r="F34" s="39"/>
      <c r="G34" s="42" t="s">
        <v>49</v>
      </c>
      <c r="H34" s="56"/>
      <c r="I34" s="136"/>
      <c r="J34" s="136"/>
      <c r="K34" s="86"/>
      <c r="L34" s="73">
        <v>14</v>
      </c>
      <c r="M34" s="128"/>
      <c r="N34" s="129"/>
      <c r="O34" s="80"/>
      <c r="P34" s="122"/>
      <c r="Q34" s="59"/>
      <c r="R34" s="42" t="s">
        <v>50</v>
      </c>
      <c r="S34" s="136"/>
      <c r="T34" s="38"/>
      <c r="U34" s="342"/>
      <c r="V34" s="342"/>
      <c r="W34" s="342"/>
      <c r="X34" s="357"/>
    </row>
    <row r="35" spans="1:24" ht="12.75" customHeight="1" thickBot="1">
      <c r="A35" s="339">
        <v>15</v>
      </c>
      <c r="B35" s="341" t="str">
        <f>VLOOKUP(A35,'пр.взв.'!B35:C98,2,FALSE)</f>
        <v>Говядин Сергей Сергеевич</v>
      </c>
      <c r="C35" s="341" t="str">
        <f>VLOOKUP(A35,'пр.взв.'!B7:H70,3,FALSE)</f>
        <v>15.02.91 мс</v>
      </c>
      <c r="D35" s="341" t="str">
        <f>VLOOKUP(A35,'пр.взв.'!B7:H70,4,FALSE)</f>
        <v>ЦФО</v>
      </c>
      <c r="E35" s="120"/>
      <c r="F35" s="38"/>
      <c r="G35" s="82" t="s">
        <v>215</v>
      </c>
      <c r="H35" s="50"/>
      <c r="I35" s="136"/>
      <c r="J35" s="136"/>
      <c r="K35" s="18">
        <v>14</v>
      </c>
      <c r="L35" s="54" t="s">
        <v>214</v>
      </c>
      <c r="M35" s="73">
        <v>14</v>
      </c>
      <c r="N35" s="131"/>
      <c r="O35" s="84"/>
      <c r="P35" s="122"/>
      <c r="Q35" s="48"/>
      <c r="R35" s="82" t="s">
        <v>213</v>
      </c>
      <c r="S35" s="136"/>
      <c r="T35" s="120"/>
      <c r="U35" s="341" t="str">
        <f>VLOOKUP(X35,'пр.взв.'!B7:H70,2,FALSE)</f>
        <v>Иванов Анатолий Викторович</v>
      </c>
      <c r="V35" s="341" t="str">
        <f>VLOOKUP(X35,'пр.взв.'!B7:H70,3,FALSE)</f>
        <v>05.02.87 мс</v>
      </c>
      <c r="W35" s="341" t="str">
        <f>VLOOKUP(X35,'пр.взв.'!B7:H70,4,FALSE)</f>
        <v>УФО</v>
      </c>
      <c r="X35" s="335">
        <v>16</v>
      </c>
    </row>
    <row r="36" spans="1:24" ht="12.75" customHeight="1">
      <c r="A36" s="340"/>
      <c r="B36" s="342"/>
      <c r="C36" s="342"/>
      <c r="D36" s="342"/>
      <c r="E36" s="42" t="s">
        <v>43</v>
      </c>
      <c r="F36" s="51"/>
      <c r="G36" s="38"/>
      <c r="H36" s="123"/>
      <c r="I36" s="136"/>
      <c r="J36" s="136"/>
      <c r="K36" s="83"/>
      <c r="L36" s="18">
        <v>26</v>
      </c>
      <c r="M36" s="54" t="s">
        <v>214</v>
      </c>
      <c r="N36" s="73"/>
      <c r="O36" s="48"/>
      <c r="P36" s="122"/>
      <c r="Q36" s="48"/>
      <c r="R36" s="138"/>
      <c r="S36" s="139"/>
      <c r="T36" s="42" t="s">
        <v>44</v>
      </c>
      <c r="U36" s="342"/>
      <c r="V36" s="342"/>
      <c r="W36" s="342"/>
      <c r="X36" s="336"/>
    </row>
    <row r="37" spans="1:24" ht="12.75" customHeight="1" thickBot="1">
      <c r="A37" s="340">
        <v>31</v>
      </c>
      <c r="B37" s="408" t="e">
        <f>VLOOKUP(A37,'пр.взв.'!B37:C100,2,FALSE)</f>
        <v>#N/A</v>
      </c>
      <c r="C37" s="408" t="e">
        <f>VLOOKUP(A37,'пр.взв.'!B7:H70,3,FALSE)</f>
        <v>#N/A</v>
      </c>
      <c r="D37" s="408" t="e">
        <f>VLOOKUP(A37,'пр.взв.'!B7:H70,4,FALSE)</f>
        <v>#N/A</v>
      </c>
      <c r="E37" s="82"/>
      <c r="F37" s="38"/>
      <c r="G37" s="38"/>
      <c r="H37" s="50"/>
      <c r="I37" s="136"/>
      <c r="J37" s="136"/>
      <c r="K37" s="73">
        <v>8</v>
      </c>
      <c r="L37" s="83"/>
      <c r="M37" s="132"/>
      <c r="N37" s="73">
        <v>14</v>
      </c>
      <c r="O37" s="48"/>
      <c r="P37" s="122"/>
      <c r="Q37" s="122"/>
      <c r="R37" s="120"/>
      <c r="S37" s="120"/>
      <c r="T37" s="43"/>
      <c r="U37" s="408" t="e">
        <f>VLOOKUP(X37,'пр.взв.'!B7:H70,2,FALSE)</f>
        <v>#N/A</v>
      </c>
      <c r="V37" s="408" t="e">
        <f>VLOOKUP(X37,'пр.взв.'!B7:H70,3,FALSE)</f>
        <v>#N/A</v>
      </c>
      <c r="W37" s="408" t="e">
        <f>VLOOKUP(X37,'пр.взв.'!B7:H70,4,FALSE)</f>
        <v>#N/A</v>
      </c>
      <c r="X37" s="336">
        <v>32</v>
      </c>
    </row>
    <row r="38" spans="1:24" ht="12.75" customHeight="1" thickBot="1">
      <c r="A38" s="349"/>
      <c r="B38" s="409"/>
      <c r="C38" s="409"/>
      <c r="D38" s="409"/>
      <c r="E38" s="38"/>
      <c r="F38" s="38"/>
      <c r="G38" s="38"/>
      <c r="H38" s="123"/>
      <c r="I38" s="136"/>
      <c r="J38" s="136"/>
      <c r="K38" s="85"/>
      <c r="L38" s="73">
        <v>8</v>
      </c>
      <c r="M38" s="135"/>
      <c r="N38" s="54" t="s">
        <v>214</v>
      </c>
      <c r="O38" s="128"/>
      <c r="P38" s="122"/>
      <c r="Q38" s="39"/>
      <c r="R38" s="120"/>
      <c r="S38" s="120"/>
      <c r="T38" s="38"/>
      <c r="U38" s="409"/>
      <c r="V38" s="409"/>
      <c r="W38" s="409"/>
      <c r="X38" s="357"/>
    </row>
    <row r="39" spans="1:24" ht="12.75" customHeight="1" thickBot="1">
      <c r="A39" s="1"/>
      <c r="B39" s="151"/>
      <c r="C39" s="151"/>
      <c r="D39" s="122"/>
      <c r="E39" s="38"/>
      <c r="F39" s="38"/>
      <c r="G39" s="38"/>
      <c r="H39" s="136"/>
      <c r="I39" s="47"/>
      <c r="J39" s="46"/>
      <c r="K39" s="18">
        <v>16</v>
      </c>
      <c r="L39" s="54" t="s">
        <v>215</v>
      </c>
      <c r="M39" s="18">
        <v>8</v>
      </c>
      <c r="N39" s="135"/>
      <c r="O39" s="88">
        <v>1</v>
      </c>
      <c r="P39" s="122">
        <f>O39</f>
        <v>1</v>
      </c>
      <c r="Q39" s="38"/>
      <c r="R39" s="136"/>
      <c r="S39" s="120"/>
      <c r="T39" s="122"/>
      <c r="U39" s="122"/>
      <c r="V39" s="122"/>
      <c r="W39" s="122"/>
      <c r="X39" s="122"/>
    </row>
    <row r="40" spans="1:24" ht="12.75" customHeight="1">
      <c r="A40" s="92" t="str">
        <f>HYPERLINK('[1]реквизиты'!$A$6)</f>
        <v>Гл. судья, судья МК</v>
      </c>
      <c r="B40" s="93"/>
      <c r="C40" s="98"/>
      <c r="D40" s="128"/>
      <c r="E40" s="122"/>
      <c r="F40" s="95" t="str">
        <f>HYPERLINK('[1]реквизиты'!$G$6)</f>
        <v>Р.М. Бабоян</v>
      </c>
      <c r="G40" s="29"/>
      <c r="H40" s="122"/>
      <c r="I40" s="29"/>
      <c r="J40" s="46"/>
      <c r="K40" s="83"/>
      <c r="L40" s="18">
        <v>28</v>
      </c>
      <c r="M40" s="50" t="s">
        <v>215</v>
      </c>
      <c r="N40" s="74"/>
      <c r="O40" s="50" t="s">
        <v>214</v>
      </c>
      <c r="P40" s="128"/>
      <c r="Q40" s="392" t="str">
        <f>VLOOKUP(P39,'пр.взв.'!B7:F70,2,FALSE)</f>
        <v>Черноскулов Альсим Леонидович</v>
      </c>
      <c r="R40" s="393"/>
      <c r="S40" s="393"/>
      <c r="T40" s="394"/>
      <c r="U40" s="122"/>
      <c r="V40" s="122"/>
      <c r="W40" s="122"/>
      <c r="X40" s="122"/>
    </row>
    <row r="41" spans="1:24" ht="12.75" customHeight="1" thickBot="1">
      <c r="A41" s="29"/>
      <c r="B41" s="29"/>
      <c r="C41" s="94"/>
      <c r="D41" s="128"/>
      <c r="E41" s="128"/>
      <c r="F41" s="96" t="str">
        <f>HYPERLINK('[1]реквизиты'!$G$7)</f>
        <v>/ г. Армавир /</v>
      </c>
      <c r="G41" s="122"/>
      <c r="H41" s="29"/>
      <c r="I41" s="29"/>
      <c r="J41" s="97"/>
      <c r="K41" s="73"/>
      <c r="L41" s="83"/>
      <c r="M41" s="73"/>
      <c r="N41" s="18">
        <v>1</v>
      </c>
      <c r="O41" s="128"/>
      <c r="P41" s="128"/>
      <c r="Q41" s="395"/>
      <c r="R41" s="396"/>
      <c r="S41" s="396"/>
      <c r="T41" s="397"/>
      <c r="U41" s="122"/>
      <c r="V41" s="122"/>
      <c r="W41" s="122"/>
      <c r="X41" s="122"/>
    </row>
    <row r="42" spans="1:43" ht="12.75" customHeight="1">
      <c r="A42" s="92" t="str">
        <f>HYPERLINK('[1]реквизиты'!$A$8)</f>
        <v>Гл. секретарь, судья МК</v>
      </c>
      <c r="B42" s="29"/>
      <c r="C42" s="94"/>
      <c r="D42" s="128"/>
      <c r="E42" s="128"/>
      <c r="F42" s="95" t="str">
        <f>HYPERLINK('[1]реквизиты'!$G$8)</f>
        <v>С.М. Трескин</v>
      </c>
      <c r="G42" s="29"/>
      <c r="H42" s="122"/>
      <c r="I42" s="29"/>
      <c r="J42" s="29"/>
      <c r="K42" s="128"/>
      <c r="L42" s="73"/>
      <c r="M42" s="73"/>
      <c r="N42" s="73"/>
      <c r="O42" s="48"/>
      <c r="P42" s="128"/>
      <c r="Q42" s="39"/>
      <c r="R42" s="39" t="s">
        <v>24</v>
      </c>
      <c r="S42" s="122"/>
      <c r="T42" s="122"/>
      <c r="U42" s="122"/>
      <c r="V42" s="120"/>
      <c r="W42" s="122"/>
      <c r="X42" s="12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29"/>
      <c r="B43" s="29"/>
      <c r="C43" s="94"/>
      <c r="D43" s="128"/>
      <c r="E43" s="128"/>
      <c r="F43" s="96" t="str">
        <f>HYPERLINK('[1]реквизиты'!$G$9)</f>
        <v>/  г. Бийск /</v>
      </c>
      <c r="G43" s="122"/>
      <c r="H43" s="122"/>
      <c r="I43" s="122"/>
      <c r="J43" s="122"/>
      <c r="K43" s="128"/>
      <c r="L43" s="128"/>
      <c r="M43" s="128"/>
      <c r="N43" s="128"/>
      <c r="O43" s="128"/>
      <c r="P43" s="128"/>
      <c r="Q43" s="122"/>
      <c r="R43" s="122"/>
      <c r="S43" s="122"/>
      <c r="T43" s="122"/>
      <c r="U43" s="122"/>
      <c r="V43" s="122"/>
      <c r="W43" s="122"/>
      <c r="X43" s="12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91">
        <f>HYPERLINK('[1]реквизиты'!$A$20)</f>
      </c>
      <c r="B44" s="122"/>
      <c r="C44" s="128"/>
      <c r="D44" s="128"/>
      <c r="E44" s="136"/>
      <c r="F44" s="128"/>
      <c r="G44" s="52">
        <f>HYPERLINK('[1]реквизиты'!$G$20)</f>
      </c>
      <c r="H44" s="136"/>
      <c r="I44" s="136"/>
      <c r="J44" s="128"/>
      <c r="K44" s="128"/>
      <c r="L44" s="128"/>
      <c r="M44" s="128"/>
      <c r="N44" s="128"/>
      <c r="O44" s="136"/>
      <c r="P44" s="52">
        <f>HYPERLINK('[1]реквизиты'!$A$22)</f>
      </c>
      <c r="Q44" s="136"/>
      <c r="R44" s="136"/>
      <c r="S44" s="136"/>
      <c r="T44" s="136"/>
      <c r="U44" s="128"/>
      <c r="V44" s="52">
        <f>HYPERLINK('[1]реквизиты'!$G$22)</f>
      </c>
      <c r="W44" s="128"/>
      <c r="X44" s="128"/>
      <c r="Y44" s="40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2:43" ht="12.75" customHeight="1">
      <c r="B45" s="122"/>
      <c r="C45" s="128"/>
      <c r="D45" s="128"/>
      <c r="E45" s="136"/>
      <c r="F45" s="128"/>
      <c r="G45" s="53">
        <f>HYPERLINK('[1]реквизиты'!$G$21)</f>
      </c>
      <c r="H45" s="136"/>
      <c r="I45" s="136"/>
      <c r="J45" s="136"/>
      <c r="K45" s="136"/>
      <c r="L45" s="136"/>
      <c r="M45" s="136"/>
      <c r="N45" s="136"/>
      <c r="O45" s="136"/>
      <c r="P45" s="128"/>
      <c r="Q45" s="128"/>
      <c r="R45" s="128"/>
      <c r="S45" s="128"/>
      <c r="T45" s="128"/>
      <c r="U45" s="128"/>
      <c r="V45" s="53">
        <f>HYPERLINK('[1]реквизиты'!$G$23)</f>
      </c>
      <c r="W45" s="128"/>
      <c r="X45" s="128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2:43" ht="12.75" customHeight="1">
      <c r="B46" s="122"/>
      <c r="C46" s="128"/>
      <c r="D46" s="128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28"/>
      <c r="U46" s="128"/>
      <c r="V46" s="128"/>
      <c r="W46" s="128"/>
      <c r="X46" s="128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2:24" ht="12.75">
      <c r="B47" s="122"/>
      <c r="C47" s="128"/>
      <c r="D47" s="128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28"/>
      <c r="U47" s="128"/>
      <c r="V47" s="128"/>
      <c r="W47" s="128"/>
      <c r="X47" s="128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</row>
    <row r="52" spans="5:19" ht="12.75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</row>
    <row r="53" spans="5:19" ht="12.75"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5:19" ht="12.75"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5:19" ht="12.75"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</row>
    <row r="56" spans="5:19" ht="12.75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5:19" ht="12.75"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5:19" ht="12.75"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</row>
    <row r="59" spans="5:19" ht="12.75"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</row>
    <row r="60" spans="5:19" ht="12.75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</row>
    <row r="61" spans="5:19" ht="12.75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</row>
    <row r="62" spans="5:19" ht="12.75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</row>
    <row r="63" spans="5:19" ht="12.75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5:19" ht="12.75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</row>
    <row r="65" spans="5:19" ht="12.75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5:19" ht="12.75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ht="12.75">
      <c r="E67" s="27"/>
    </row>
    <row r="68" ht="12.75">
      <c r="E68" s="27"/>
    </row>
    <row r="69" ht="12.75">
      <c r="E69" s="27"/>
    </row>
    <row r="70" ht="12.75">
      <c r="E70" s="27"/>
    </row>
    <row r="71" ht="12.75">
      <c r="E71" s="27"/>
    </row>
    <row r="72" ht="12.75">
      <c r="E72" s="27"/>
    </row>
    <row r="73" ht="12.75">
      <c r="E73" s="27"/>
    </row>
    <row r="74" ht="12.75">
      <c r="E74" s="27"/>
    </row>
    <row r="75" ht="12.75">
      <c r="E75" s="27"/>
    </row>
    <row r="76" ht="12.75">
      <c r="E76" s="27"/>
    </row>
    <row r="77" ht="12.75">
      <c r="E77" s="27"/>
    </row>
    <row r="78" ht="12.75">
      <c r="E78" s="27"/>
    </row>
    <row r="79" ht="12.75">
      <c r="E79" s="27"/>
    </row>
    <row r="80" ht="12.75">
      <c r="E80" s="27"/>
    </row>
    <row r="81" ht="12.75">
      <c r="E81" s="27"/>
    </row>
    <row r="82" ht="12.75">
      <c r="E82" s="27"/>
    </row>
    <row r="83" ht="12.75">
      <c r="E83" s="27"/>
    </row>
  </sheetData>
  <sheetProtection/>
  <mergeCells count="144">
    <mergeCell ref="X23:X24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33:V34"/>
    <mergeCell ref="U27:U28"/>
    <mergeCell ref="V27:V28"/>
    <mergeCell ref="U29:U30"/>
    <mergeCell ref="V29:V30"/>
    <mergeCell ref="C35:C36"/>
    <mergeCell ref="W35:W36"/>
    <mergeCell ref="D17:D18"/>
    <mergeCell ref="D19:D20"/>
    <mergeCell ref="D21:D22"/>
    <mergeCell ref="D23:D24"/>
    <mergeCell ref="L24:M24"/>
    <mergeCell ref="D33:D34"/>
    <mergeCell ref="D25:D26"/>
    <mergeCell ref="U33:U34"/>
    <mergeCell ref="V37:V38"/>
    <mergeCell ref="D35:D36"/>
    <mergeCell ref="U35:U36"/>
    <mergeCell ref="V35:V36"/>
    <mergeCell ref="D37:D38"/>
    <mergeCell ref="U37:U38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V31:V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21:W22"/>
    <mergeCell ref="W15:W16"/>
    <mergeCell ref="W19:W20"/>
    <mergeCell ref="U19:U20"/>
    <mergeCell ref="U17:U18"/>
    <mergeCell ref="U15:U16"/>
    <mergeCell ref="W7:W8"/>
    <mergeCell ref="W9:W10"/>
    <mergeCell ref="U7:U8"/>
    <mergeCell ref="W11:W12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L20:M20"/>
    <mergeCell ref="L16:M16"/>
    <mergeCell ref="K18:N19"/>
    <mergeCell ref="U13:U14"/>
    <mergeCell ref="X19:X20"/>
    <mergeCell ref="X11:X12"/>
    <mergeCell ref="X13:X14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I5:I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2012-03-10T12:27:54Z</cp:lastPrinted>
  <dcterms:created xsi:type="dcterms:W3CDTF">1996-10-08T23:32:33Z</dcterms:created>
  <dcterms:modified xsi:type="dcterms:W3CDTF">2012-03-12T07:10:40Z</dcterms:modified>
  <cp:category/>
  <cp:version/>
  <cp:contentType/>
  <cp:contentStatus/>
</cp:coreProperties>
</file>