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<sst xmlns="http://schemas.openxmlformats.org/spreadsheetml/2006/main" count="116" uniqueCount="65">
  <si>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</si>
  <si>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</si>
  <si>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</si>
  <si>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</si>
  <si>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</si>
  <si>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</si>
  <si>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</si>
  <si>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</si>
  <si>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</si>
  <si>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</si>
  <si>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</si>
  <si>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</si>
  <si>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</si>
  <si>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</si>
  <si>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</si>
  <si>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</si>
  <si>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</si>
  <si>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</si>
  <si>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</si>
  <si>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</si>
  <si>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</si>
  <si>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</si>
  <si>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</si>
  <si>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</si>
  <si>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</si>
  <si>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</si>
  <si>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</si>
  <si>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</si>
  <si>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</si>
  <si>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</si>
  <si>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</si>
  <si>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</si>
  <si>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</si>
  <si>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</si>
  <si>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</si>
  <si>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</si>
  <si>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</si>
  <si>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</si>
  <si>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</si>
  <si>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</si>
  <si>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</si>
  <si>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</si>
  <si>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</si>
  <si>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time</t>
  </si>
  <si>
    <t>CHERENTSOVA Natalia</t>
  </si>
  <si>
    <t>1986 ms</t>
  </si>
  <si>
    <t>RUS-M</t>
  </si>
  <si>
    <t>MIRZOYIN Susanna</t>
  </si>
  <si>
    <t>1986 msic</t>
  </si>
  <si>
    <t>RUS</t>
  </si>
  <si>
    <t>MOLCHANOVA Maria</t>
  </si>
  <si>
    <t>1988 msic</t>
  </si>
  <si>
    <t>KUZNETSOVA Alina</t>
  </si>
  <si>
    <t>1985 ms</t>
  </si>
  <si>
    <t>NIKITINA Tatiana</t>
  </si>
  <si>
    <t>1984 ms</t>
  </si>
  <si>
    <t>VALEEVA Liliya</t>
  </si>
  <si>
    <t>1988 ms</t>
  </si>
  <si>
    <t>KUZYAEVA Anna</t>
  </si>
  <si>
    <t>1989 ms</t>
  </si>
  <si>
    <t xml:space="preserve">Weight category 52  kg  </t>
  </si>
  <si>
    <t>3:0</t>
  </si>
  <si>
    <t>4:0</t>
  </si>
  <si>
    <t>3,5:0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</si>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</sst>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4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3" fillId="2" borderId="12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178" fontId="13" fillId="3" borderId="19" xfId="16" applyFont="1" applyFill="1" applyBorder="1" applyAlignment="1">
      <alignment horizontal="center" vertical="center" wrapText="1"/>
    </xf>
    <xf numFmtId="178" fontId="13" fillId="3" borderId="20" xfId="16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178" fontId="12" fillId="0" borderId="12" xfId="16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" fillId="0" borderId="22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27" fillId="6" borderId="15" xfId="15" applyFont="1" applyFill="1" applyBorder="1" applyAlignment="1" applyProtection="1">
      <alignment horizontal="center" vertical="center" wrapText="1"/>
      <protection/>
    </xf>
    <xf numFmtId="0" fontId="27" fillId="6" borderId="16" xfId="15" applyFont="1" applyFill="1" applyBorder="1" applyAlignment="1" applyProtection="1">
      <alignment horizontal="center" vertical="center" wrapText="1"/>
      <protection/>
    </xf>
    <xf numFmtId="0" fontId="27" fillId="6" borderId="17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" borderId="0" xfId="15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" fillId="0" borderId="15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3" fillId="7" borderId="15" xfId="15" applyFont="1" applyFill="1" applyBorder="1" applyAlignment="1" applyProtection="1">
      <alignment horizontal="center" vertical="center"/>
      <protection/>
    </xf>
    <xf numFmtId="0" fontId="3" fillId="7" borderId="16" xfId="15" applyFont="1" applyFill="1" applyBorder="1" applyAlignment="1" applyProtection="1">
      <alignment horizontal="center" vertical="center"/>
      <protection/>
    </xf>
    <xf numFmtId="0" fontId="3" fillId="7" borderId="17" xfId="15" applyFont="1" applyFill="1" applyBorder="1" applyAlignment="1" applyProtection="1">
      <alignment horizontal="center" vertical="center"/>
      <protection/>
    </xf>
    <xf numFmtId="0" fontId="35" fillId="0" borderId="26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76200</xdr:rowOff>
    </xdr:from>
    <xdr:to>
      <xdr:col>12</xdr:col>
      <xdr:colOff>828675</xdr:colOff>
      <xdr:row>1</xdr:row>
      <xdr:rowOff>638175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19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857250</xdr:colOff>
      <xdr:row>1</xdr:row>
      <xdr:rowOff>676275</xdr:rowOff>
    </xdr:to>
    <xdr:grpSp>
      <xdr:nvGrpSpPr>
        <xdr:cNvPr id="2" name="Group 32"/>
        <xdr:cNvGrpSpPr>
          <a:grpSpLocks/>
        </xdr:cNvGrpSpPr>
      </xdr:nvGrpSpPr>
      <xdr:grpSpPr>
        <a:xfrm>
          <a:off x="0" y="304800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5" t="e">
        <f>HYPERLINK('[2]реквизиты'!#REF!)</f>
        <v>#REF!</v>
      </c>
      <c r="B1" s="96"/>
      <c r="C1" s="96"/>
      <c r="D1" s="96"/>
      <c r="E1" s="96"/>
      <c r="F1" s="96"/>
      <c r="G1" s="97"/>
    </row>
    <row r="2" spans="1:7" ht="21.75" customHeight="1">
      <c r="A2" s="93" t="str">
        <f>HYPERLINK('[2]реквизиты'!$A$3)</f>
        <v>March  24 -27.2011            Moscow (Russia)     </v>
      </c>
      <c r="B2" s="93"/>
      <c r="C2" s="93"/>
      <c r="D2" s="93"/>
      <c r="E2" s="93"/>
      <c r="F2" s="93"/>
      <c r="G2" s="93"/>
    </row>
    <row r="3" spans="4:5" ht="20.25" customHeight="1">
      <c r="D3" s="94" t="s">
        <v>8</v>
      </c>
      <c r="E3" s="94"/>
    </row>
    <row r="4" spans="1:7" ht="12.75" customHeight="1">
      <c r="A4" s="91" t="s">
        <v>7</v>
      </c>
      <c r="B4" s="91" t="s">
        <v>1</v>
      </c>
      <c r="C4" s="91" t="s">
        <v>2</v>
      </c>
      <c r="D4" s="91" t="s">
        <v>3</v>
      </c>
      <c r="E4" s="91" t="s">
        <v>4</v>
      </c>
      <c r="F4" s="91" t="s">
        <v>6</v>
      </c>
      <c r="G4" s="91" t="s">
        <v>5</v>
      </c>
    </row>
    <row r="5" spans="1:7" ht="12.75">
      <c r="A5" s="92"/>
      <c r="B5" s="92"/>
      <c r="C5" s="92"/>
      <c r="D5" s="92"/>
      <c r="E5" s="92"/>
      <c r="F5" s="92"/>
      <c r="G5" s="92"/>
    </row>
    <row r="6" spans="1:7" ht="12.75" customHeight="1">
      <c r="A6" s="88"/>
      <c r="B6" s="89">
        <v>1</v>
      </c>
      <c r="C6" s="90"/>
      <c r="D6" s="86"/>
      <c r="E6" s="86"/>
      <c r="F6" s="87"/>
      <c r="G6" s="86"/>
    </row>
    <row r="7" spans="1:7" ht="12.75">
      <c r="A7" s="88"/>
      <c r="B7" s="89"/>
      <c r="C7" s="90"/>
      <c r="D7" s="86"/>
      <c r="E7" s="86"/>
      <c r="F7" s="87"/>
      <c r="G7" s="86"/>
    </row>
    <row r="8" spans="1:7" ht="12.75" customHeight="1">
      <c r="A8" s="88"/>
      <c r="B8" s="89">
        <v>2</v>
      </c>
      <c r="C8" s="90"/>
      <c r="D8" s="86"/>
      <c r="E8" s="86"/>
      <c r="F8" s="87"/>
      <c r="G8" s="86"/>
    </row>
    <row r="9" spans="1:7" ht="12.75">
      <c r="A9" s="88"/>
      <c r="B9" s="89"/>
      <c r="C9" s="90"/>
      <c r="D9" s="86"/>
      <c r="E9" s="86"/>
      <c r="F9" s="87"/>
      <c r="G9" s="86"/>
    </row>
    <row r="10" spans="1:7" ht="12.75" customHeight="1">
      <c r="A10" s="88"/>
      <c r="B10" s="89">
        <v>3</v>
      </c>
      <c r="C10" s="90"/>
      <c r="D10" s="86"/>
      <c r="E10" s="86"/>
      <c r="F10" s="87"/>
      <c r="G10" s="86"/>
    </row>
    <row r="11" spans="1:7" ht="12.75">
      <c r="A11" s="88"/>
      <c r="B11" s="89"/>
      <c r="C11" s="90"/>
      <c r="D11" s="86"/>
      <c r="E11" s="86"/>
      <c r="F11" s="87"/>
      <c r="G11" s="86"/>
    </row>
    <row r="12" spans="1:7" ht="12.75" customHeight="1">
      <c r="A12" s="88"/>
      <c r="B12" s="89">
        <v>4</v>
      </c>
      <c r="C12" s="90"/>
      <c r="D12" s="86"/>
      <c r="E12" s="86"/>
      <c r="F12" s="87"/>
      <c r="G12" s="87"/>
    </row>
    <row r="13" spans="1:7" ht="12.75">
      <c r="A13" s="88"/>
      <c r="B13" s="89"/>
      <c r="C13" s="90"/>
      <c r="D13" s="86"/>
      <c r="E13" s="86"/>
      <c r="F13" s="87"/>
      <c r="G13" s="87"/>
    </row>
    <row r="14" spans="1:7" ht="12.75" customHeight="1">
      <c r="A14" s="88"/>
      <c r="B14" s="89">
        <v>5</v>
      </c>
      <c r="C14" s="90"/>
      <c r="D14" s="86"/>
      <c r="E14" s="86"/>
      <c r="F14" s="87"/>
      <c r="G14" s="86"/>
    </row>
    <row r="15" spans="1:7" ht="12.75">
      <c r="A15" s="88"/>
      <c r="B15" s="89"/>
      <c r="C15" s="90"/>
      <c r="D15" s="86"/>
      <c r="E15" s="86"/>
      <c r="F15" s="87"/>
      <c r="G15" s="86"/>
    </row>
    <row r="16" spans="1:7" ht="12.75" customHeight="1">
      <c r="A16" s="88"/>
      <c r="B16" s="89">
        <v>6</v>
      </c>
      <c r="C16" s="90"/>
      <c r="D16" s="86"/>
      <c r="E16" s="86"/>
      <c r="F16" s="87"/>
      <c r="G16" s="86"/>
    </row>
    <row r="17" spans="1:7" ht="12.75">
      <c r="A17" s="88"/>
      <c r="B17" s="89"/>
      <c r="C17" s="90"/>
      <c r="D17" s="86"/>
      <c r="E17" s="86"/>
      <c r="F17" s="87"/>
      <c r="G17" s="86"/>
    </row>
    <row r="18" spans="1:7" ht="12.75" customHeight="1">
      <c r="A18" s="88"/>
      <c r="B18" s="89">
        <v>7</v>
      </c>
      <c r="C18" s="90"/>
      <c r="D18" s="86"/>
      <c r="E18" s="86"/>
      <c r="F18" s="87"/>
      <c r="G18" s="86"/>
    </row>
    <row r="19" spans="1:7" ht="12.75">
      <c r="A19" s="88"/>
      <c r="B19" s="89"/>
      <c r="C19" s="90"/>
      <c r="D19" s="86"/>
      <c r="E19" s="86"/>
      <c r="F19" s="87"/>
      <c r="G19" s="86"/>
    </row>
    <row r="20" spans="1:7" ht="12.75" customHeight="1">
      <c r="A20" s="88"/>
      <c r="B20" s="89">
        <v>8</v>
      </c>
      <c r="C20" s="90"/>
      <c r="D20" s="86"/>
      <c r="E20" s="86"/>
      <c r="F20" s="87"/>
      <c r="G20" s="86"/>
    </row>
    <row r="21" spans="1:7" ht="12.75">
      <c r="A21" s="88"/>
      <c r="B21" s="89"/>
      <c r="C21" s="90"/>
      <c r="D21" s="86"/>
      <c r="E21" s="86"/>
      <c r="F21" s="87"/>
      <c r="G21" s="86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8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11" t="s">
        <v>26</v>
      </c>
      <c r="B2" s="111"/>
      <c r="C2" s="111"/>
      <c r="D2" s="45"/>
      <c r="F2" s="98" t="str">
        <f>HYPERLINK('пр.взв.'!A4)</f>
        <v>Weight category 52  kg  </v>
      </c>
      <c r="G2" s="98"/>
      <c r="H2" s="98"/>
    </row>
    <row r="3" spans="1:10" ht="12.75" customHeight="1">
      <c r="A3" s="106" t="s">
        <v>28</v>
      </c>
      <c r="B3" s="106" t="s">
        <v>12</v>
      </c>
      <c r="C3" s="106" t="s">
        <v>13</v>
      </c>
      <c r="D3" s="106" t="s">
        <v>14</v>
      </c>
      <c r="E3" s="106" t="s">
        <v>29</v>
      </c>
      <c r="F3" s="106" t="s">
        <v>30</v>
      </c>
      <c r="G3" s="106" t="s">
        <v>43</v>
      </c>
      <c r="H3" s="106" t="s">
        <v>32</v>
      </c>
      <c r="I3" s="106" t="s">
        <v>33</v>
      </c>
      <c r="J3" s="106" t="s">
        <v>34</v>
      </c>
    </row>
    <row r="4" spans="1:10" ht="13.5" thickBot="1">
      <c r="A4" s="107" t="s">
        <v>28</v>
      </c>
      <c r="B4" s="107" t="s">
        <v>12</v>
      </c>
      <c r="C4" s="107" t="s">
        <v>13</v>
      </c>
      <c r="D4" s="107" t="s">
        <v>14</v>
      </c>
      <c r="E4" s="107" t="s">
        <v>29</v>
      </c>
      <c r="F4" s="107" t="s">
        <v>30</v>
      </c>
      <c r="G4" s="107" t="s">
        <v>31</v>
      </c>
      <c r="H4" s="107" t="s">
        <v>32</v>
      </c>
      <c r="I4" s="107" t="s">
        <v>33</v>
      </c>
      <c r="J4" s="107" t="s">
        <v>34</v>
      </c>
    </row>
    <row r="5" spans="1:10" ht="19.5" customHeight="1">
      <c r="A5" s="104" t="s">
        <v>36</v>
      </c>
      <c r="B5" s="103">
        <f>'пр.хода'!A28</f>
        <v>1</v>
      </c>
      <c r="C5" s="99" t="str">
        <f>VLOOKUP(B5,'пр.взв.'!B7:E22,2,FALSE)</f>
        <v>VALEEVA Liliya</v>
      </c>
      <c r="D5" s="99" t="str">
        <f>VLOOKUP(B5,'пр.взв.'!B7:E22,3,FALSE)</f>
        <v>1988 ms</v>
      </c>
      <c r="E5" s="99" t="str">
        <f>VLOOKUP(B5,'пр.взв.'!B7:E22,4,FALSE)</f>
        <v>RUS</v>
      </c>
      <c r="F5" s="100"/>
      <c r="G5" s="87"/>
      <c r="H5" s="101"/>
      <c r="I5" s="110"/>
      <c r="J5" s="112" t="s">
        <v>27</v>
      </c>
    </row>
    <row r="6" spans="1:10" ht="19.5" customHeight="1">
      <c r="A6" s="105"/>
      <c r="B6" s="91"/>
      <c r="C6" s="109"/>
      <c r="D6" s="109"/>
      <c r="E6" s="109"/>
      <c r="F6" s="108"/>
      <c r="G6" s="87"/>
      <c r="H6" s="101"/>
      <c r="I6" s="110"/>
      <c r="J6" s="113"/>
    </row>
    <row r="7" spans="1:10" ht="19.5" customHeight="1">
      <c r="A7" s="102" t="s">
        <v>10</v>
      </c>
      <c r="B7" s="103">
        <f>'пр.хода'!A32</f>
        <v>4</v>
      </c>
      <c r="C7" s="99" t="str">
        <f>VLOOKUP(B7,'пр.взв.'!B7:E22,2,FALSE)</f>
        <v>NIKITINA Tatiana</v>
      </c>
      <c r="D7" s="99" t="str">
        <f>VLOOKUP(B7,'пр.взв.'!B7:E22,3,FALSE)</f>
        <v>1984 ms</v>
      </c>
      <c r="E7" s="99" t="str">
        <f>VLOOKUP(B7,'пр.взв.'!B7:E22,4,FALSE)</f>
        <v>RUS</v>
      </c>
      <c r="F7" s="100"/>
      <c r="G7" s="88"/>
      <c r="H7" s="101"/>
      <c r="I7" s="110"/>
      <c r="J7" s="113"/>
    </row>
    <row r="8" spans="1:10" ht="19.5" customHeight="1">
      <c r="A8" s="102"/>
      <c r="B8" s="88"/>
      <c r="C8" s="99"/>
      <c r="D8" s="99"/>
      <c r="E8" s="99"/>
      <c r="F8" s="100"/>
      <c r="G8" s="88"/>
      <c r="H8" s="101"/>
      <c r="I8" s="110"/>
      <c r="J8" s="114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35</v>
      </c>
      <c r="E11" s="46"/>
      <c r="F11" s="98" t="str">
        <f>HYPERLINK('пр.взв.'!A4)</f>
        <v>Weight category 52  kg  </v>
      </c>
      <c r="G11" s="98"/>
      <c r="H11" s="98"/>
    </row>
    <row r="12" spans="1:10" ht="12.75" customHeight="1">
      <c r="A12" s="106" t="s">
        <v>28</v>
      </c>
      <c r="B12" s="106" t="s">
        <v>12</v>
      </c>
      <c r="C12" s="106" t="s">
        <v>13</v>
      </c>
      <c r="D12" s="106" t="s">
        <v>14</v>
      </c>
      <c r="E12" s="106" t="s">
        <v>29</v>
      </c>
      <c r="F12" s="106" t="s">
        <v>30</v>
      </c>
      <c r="G12" s="106" t="s">
        <v>43</v>
      </c>
      <c r="H12" s="106" t="s">
        <v>32</v>
      </c>
      <c r="I12" s="106" t="s">
        <v>33</v>
      </c>
      <c r="J12" s="106" t="s">
        <v>34</v>
      </c>
    </row>
    <row r="13" spans="1:10" ht="13.5" thickBot="1">
      <c r="A13" s="107" t="s">
        <v>28</v>
      </c>
      <c r="B13" s="107" t="s">
        <v>12</v>
      </c>
      <c r="C13" s="107" t="s">
        <v>13</v>
      </c>
      <c r="D13" s="107" t="s">
        <v>14</v>
      </c>
      <c r="E13" s="107" t="s">
        <v>29</v>
      </c>
      <c r="F13" s="107" t="s">
        <v>30</v>
      </c>
      <c r="G13" s="107" t="s">
        <v>31</v>
      </c>
      <c r="H13" s="107" t="s">
        <v>32</v>
      </c>
      <c r="I13" s="107" t="s">
        <v>33</v>
      </c>
      <c r="J13" s="107" t="s">
        <v>34</v>
      </c>
    </row>
    <row r="14" spans="1:10" ht="19.5" customHeight="1">
      <c r="A14" s="104" t="s">
        <v>36</v>
      </c>
      <c r="B14" s="103">
        <f>'пр.хода'!G10</f>
        <v>3</v>
      </c>
      <c r="C14" s="99" t="str">
        <f>VLOOKUP(B14,'пр.взв.'!B7:E22,2,FALSE)</f>
        <v>CHERENTSOVA Natalia</v>
      </c>
      <c r="D14" s="99" t="str">
        <f>VLOOKUP(C14,'пр.взв.'!C7:F22,2,FALSE)</f>
        <v>1986 ms</v>
      </c>
      <c r="E14" s="99" t="str">
        <f>VLOOKUP(D14,'пр.взв.'!D7:G22,2,FALSE)</f>
        <v>RUS-M</v>
      </c>
      <c r="F14" s="100"/>
      <c r="G14" s="87"/>
      <c r="H14" s="88"/>
      <c r="I14" s="110"/>
      <c r="J14" s="112" t="s">
        <v>27</v>
      </c>
    </row>
    <row r="15" spans="1:10" ht="19.5" customHeight="1">
      <c r="A15" s="105"/>
      <c r="B15" s="88"/>
      <c r="C15" s="99"/>
      <c r="D15" s="99"/>
      <c r="E15" s="99"/>
      <c r="F15" s="100"/>
      <c r="G15" s="87"/>
      <c r="H15" s="88"/>
      <c r="I15" s="110"/>
      <c r="J15" s="113"/>
    </row>
    <row r="16" spans="1:10" ht="19.5" customHeight="1">
      <c r="A16" s="102" t="s">
        <v>10</v>
      </c>
      <c r="B16" s="103">
        <f>'пр.хода'!G20</f>
        <v>2</v>
      </c>
      <c r="C16" s="99" t="str">
        <f>VLOOKUP(B16,'пр.взв.'!B7:E22,2,FALSE)</f>
        <v>MIRZOYIN Susanna</v>
      </c>
      <c r="D16" s="99" t="str">
        <f>VLOOKUP(C16,'пр.взв.'!C7:F22,2,FALSE)</f>
        <v>1986 msic</v>
      </c>
      <c r="E16" s="99" t="str">
        <f>VLOOKUP(D16,'пр.взв.'!D7:G22,2,FALSE)</f>
        <v>RUS</v>
      </c>
      <c r="F16" s="100"/>
      <c r="G16" s="88"/>
      <c r="H16" s="88"/>
      <c r="I16" s="110"/>
      <c r="J16" s="113"/>
    </row>
    <row r="17" spans="1:10" ht="19.5" customHeight="1">
      <c r="A17" s="102"/>
      <c r="B17" s="88"/>
      <c r="C17" s="99"/>
      <c r="D17" s="99"/>
      <c r="E17" s="99"/>
      <c r="F17" s="100"/>
      <c r="G17" s="88"/>
      <c r="H17" s="88"/>
      <c r="I17" s="110"/>
      <c r="J17" s="114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E7:E8"/>
    <mergeCell ref="F7:F8"/>
    <mergeCell ref="G7:G8"/>
    <mergeCell ref="B5:B6"/>
    <mergeCell ref="C5:C6"/>
    <mergeCell ref="D5:D6"/>
    <mergeCell ref="E5:E6"/>
    <mergeCell ref="A7:A8"/>
    <mergeCell ref="B7:B8"/>
    <mergeCell ref="C7:C8"/>
    <mergeCell ref="D7:D8"/>
    <mergeCell ref="F11:H11"/>
    <mergeCell ref="F5:F6"/>
    <mergeCell ref="G5:G6"/>
    <mergeCell ref="H5:H6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J21" sqref="J2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5" t="s">
        <v>17</v>
      </c>
      <c r="B2" s="125"/>
      <c r="C2" s="125"/>
      <c r="D2" s="125"/>
      <c r="E2" s="125"/>
      <c r="F2" s="60"/>
    </row>
    <row r="3" spans="1:9" ht="30" customHeight="1">
      <c r="A3" s="126" t="str">
        <f>HYPERLINK('[2]реквизиты'!A2)</f>
        <v>Stage of Sambo World  Cups in commemoration of A.A. Kharlampiev on sport and combat sambo for senior men and women </v>
      </c>
      <c r="B3" s="126"/>
      <c r="C3" s="126"/>
      <c r="D3" s="126"/>
      <c r="E3" s="126"/>
      <c r="F3" s="61"/>
      <c r="G3" s="14"/>
      <c r="H3" s="14"/>
      <c r="I3" s="15"/>
    </row>
    <row r="4" spans="1:6" ht="24.75" customHeight="1" thickBot="1">
      <c r="A4" s="124" t="s">
        <v>60</v>
      </c>
      <c r="B4" s="124"/>
      <c r="C4" s="124"/>
      <c r="D4" s="124"/>
      <c r="E4" s="124"/>
      <c r="F4" s="59"/>
    </row>
    <row r="5" spans="1:5" ht="12.75" customHeight="1">
      <c r="A5" s="115" t="s">
        <v>11</v>
      </c>
      <c r="B5" s="120" t="s">
        <v>12</v>
      </c>
      <c r="C5" s="115" t="s">
        <v>13</v>
      </c>
      <c r="D5" s="115" t="s">
        <v>14</v>
      </c>
      <c r="E5" s="115" t="s">
        <v>15</v>
      </c>
    </row>
    <row r="6" spans="1:5" ht="12.75" customHeight="1" thickBot="1">
      <c r="A6" s="116"/>
      <c r="B6" s="121"/>
      <c r="C6" s="116"/>
      <c r="D6" s="116"/>
      <c r="E6" s="116"/>
    </row>
    <row r="7" spans="1:5" ht="12.75" customHeight="1">
      <c r="A7" s="86" t="s">
        <v>20</v>
      </c>
      <c r="B7" s="119">
        <v>1</v>
      </c>
      <c r="C7" s="122" t="s">
        <v>56</v>
      </c>
      <c r="D7" s="117" t="s">
        <v>57</v>
      </c>
      <c r="E7" s="117" t="s">
        <v>49</v>
      </c>
    </row>
    <row r="8" spans="1:5" ht="15" customHeight="1">
      <c r="A8" s="118"/>
      <c r="B8" s="119"/>
      <c r="C8" s="122"/>
      <c r="D8" s="117"/>
      <c r="E8" s="117"/>
    </row>
    <row r="9" spans="1:5" ht="12.75" customHeight="1">
      <c r="A9" s="86" t="s">
        <v>21</v>
      </c>
      <c r="B9" s="119">
        <v>2</v>
      </c>
      <c r="C9" s="122" t="s">
        <v>47</v>
      </c>
      <c r="D9" s="117" t="s">
        <v>48</v>
      </c>
      <c r="E9" s="117" t="s">
        <v>49</v>
      </c>
    </row>
    <row r="10" spans="1:5" ht="15" customHeight="1">
      <c r="A10" s="118"/>
      <c r="B10" s="119"/>
      <c r="C10" s="122"/>
      <c r="D10" s="117"/>
      <c r="E10" s="117"/>
    </row>
    <row r="11" spans="1:5" ht="15" customHeight="1">
      <c r="A11" s="86" t="s">
        <v>19</v>
      </c>
      <c r="B11" s="119">
        <v>3</v>
      </c>
      <c r="C11" s="122" t="s">
        <v>44</v>
      </c>
      <c r="D11" s="117" t="s">
        <v>45</v>
      </c>
      <c r="E11" s="117" t="s">
        <v>46</v>
      </c>
    </row>
    <row r="12" spans="1:5" ht="15.75" customHeight="1">
      <c r="A12" s="118"/>
      <c r="B12" s="119"/>
      <c r="C12" s="122"/>
      <c r="D12" s="117"/>
      <c r="E12" s="117"/>
    </row>
    <row r="13" spans="1:5" ht="12.75" customHeight="1">
      <c r="A13" s="86" t="s">
        <v>18</v>
      </c>
      <c r="B13" s="119">
        <v>4</v>
      </c>
      <c r="C13" s="122" t="s">
        <v>54</v>
      </c>
      <c r="D13" s="117" t="s">
        <v>55</v>
      </c>
      <c r="E13" s="117" t="s">
        <v>49</v>
      </c>
    </row>
    <row r="14" spans="1:5" ht="15" customHeight="1">
      <c r="A14" s="118"/>
      <c r="B14" s="119"/>
      <c r="C14" s="122"/>
      <c r="D14" s="117"/>
      <c r="E14" s="117"/>
    </row>
    <row r="15" spans="1:5" ht="12.75" customHeight="1">
      <c r="A15" s="86" t="s">
        <v>22</v>
      </c>
      <c r="B15" s="119">
        <v>5</v>
      </c>
      <c r="C15" s="122" t="s">
        <v>50</v>
      </c>
      <c r="D15" s="117" t="s">
        <v>51</v>
      </c>
      <c r="E15" s="117" t="s">
        <v>49</v>
      </c>
    </row>
    <row r="16" spans="1:5" ht="15" customHeight="1">
      <c r="A16" s="118"/>
      <c r="B16" s="119"/>
      <c r="C16" s="122"/>
      <c r="D16" s="117"/>
      <c r="E16" s="117"/>
    </row>
    <row r="17" spans="1:5" ht="15" customHeight="1">
      <c r="A17" s="86" t="s">
        <v>23</v>
      </c>
      <c r="B17" s="119">
        <v>6</v>
      </c>
      <c r="C17" s="122" t="s">
        <v>52</v>
      </c>
      <c r="D17" s="117" t="s">
        <v>53</v>
      </c>
      <c r="E17" s="117" t="s">
        <v>49</v>
      </c>
    </row>
    <row r="18" spans="1:5" ht="15" customHeight="1">
      <c r="A18" s="118"/>
      <c r="B18" s="119"/>
      <c r="C18" s="122"/>
      <c r="D18" s="117"/>
      <c r="E18" s="117"/>
    </row>
    <row r="19" spans="1:5" ht="12.75" customHeight="1">
      <c r="A19" s="131" t="s">
        <v>24</v>
      </c>
      <c r="B19" s="119">
        <v>7</v>
      </c>
      <c r="C19" s="123" t="s">
        <v>58</v>
      </c>
      <c r="D19" s="117" t="s">
        <v>59</v>
      </c>
      <c r="E19" s="117" t="s">
        <v>49</v>
      </c>
    </row>
    <row r="20" spans="1:5" ht="15" customHeight="1">
      <c r="A20" s="118"/>
      <c r="B20" s="119"/>
      <c r="C20" s="123"/>
      <c r="D20" s="117"/>
      <c r="E20" s="117"/>
    </row>
    <row r="21" spans="1:5" ht="19.5" customHeight="1">
      <c r="A21" s="86" t="s">
        <v>25</v>
      </c>
      <c r="B21" s="119">
        <v>8</v>
      </c>
      <c r="C21" s="129"/>
      <c r="D21" s="127"/>
      <c r="E21" s="127"/>
    </row>
    <row r="22" spans="1:5" ht="16.5" customHeight="1">
      <c r="A22" s="86"/>
      <c r="B22" s="119"/>
      <c r="C22" s="130"/>
      <c r="D22" s="128"/>
      <c r="E22" s="128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C17:C18"/>
    <mergeCell ref="D17:D18"/>
    <mergeCell ref="B19:B20"/>
    <mergeCell ref="A19:A20"/>
    <mergeCell ref="A17:A18"/>
    <mergeCell ref="B17:B18"/>
    <mergeCell ref="E21:E22"/>
    <mergeCell ref="A21:A22"/>
    <mergeCell ref="B21:B22"/>
    <mergeCell ref="C21:C22"/>
    <mergeCell ref="D21:D22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L3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5" t="str">
        <f>HYPERLINK('[2]реквизиты'!$A$2)</f>
        <v>Stage of Sambo World  Cups in commemoration of A.A. Kharlampiev on sport and combat sambo for senior men and women </v>
      </c>
      <c r="D1" s="133"/>
      <c r="E1" s="133"/>
      <c r="F1" s="133"/>
      <c r="G1" s="133"/>
      <c r="H1" s="133"/>
      <c r="I1" s="133"/>
      <c r="J1" s="134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35" t="str">
        <f>HYPERLINK('[2]реквизиты'!$A$3)</f>
        <v>March  24 -27.2011            Moscow (Russia)     </v>
      </c>
      <c r="D2" s="135"/>
      <c r="E2" s="135"/>
      <c r="F2" s="135"/>
      <c r="G2" s="135"/>
      <c r="H2" s="135"/>
      <c r="I2" s="135"/>
      <c r="J2" s="135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36" t="str">
        <f>HYPERLINK('пр.взв.'!$A$4)</f>
        <v>Weight category 52  kg  </v>
      </c>
      <c r="D3" s="136"/>
      <c r="E3" s="136"/>
      <c r="F3" s="136"/>
      <c r="G3" s="136"/>
      <c r="H3" s="136"/>
      <c r="I3" s="136"/>
      <c r="J3" s="136"/>
      <c r="K3" s="63"/>
      <c r="L3" s="63"/>
      <c r="M3" s="63"/>
      <c r="N3" s="63"/>
      <c r="O3" s="63"/>
      <c r="P3" s="63"/>
    </row>
    <row r="4" spans="1:13" ht="16.5" thickBot="1">
      <c r="A4" s="132" t="s">
        <v>0</v>
      </c>
      <c r="B4" s="132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37">
        <v>1</v>
      </c>
      <c r="B5" s="139" t="str">
        <f>VLOOKUP(A5,'пр.взв.'!B5:E22,2,FALSE)</f>
        <v>VALEEVA Liliya</v>
      </c>
      <c r="C5" s="141" t="str">
        <f>VLOOKUP(A5,'пр.взв.'!B5:E22,3,FALSE)</f>
        <v>1988 ms</v>
      </c>
      <c r="D5" s="143" t="str">
        <f>VLOOKUP(A5,'пр.взв.'!B5:E22,4,FALSE)</f>
        <v>RUS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38"/>
      <c r="B6" s="140"/>
      <c r="C6" s="142"/>
      <c r="D6" s="144"/>
      <c r="E6" s="25"/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45">
        <v>5</v>
      </c>
      <c r="B7" s="146" t="str">
        <f>VLOOKUP(A7,'пр.взв.'!B5:E22,2,FALSE)</f>
        <v>MOLCHANOVA Maria</v>
      </c>
      <c r="C7" s="148" t="str">
        <f>VLOOKUP(A7,'пр.взв.'!B5:E22,3,FALSE)</f>
        <v>1988 msic</v>
      </c>
      <c r="D7" s="150" t="str">
        <f>VLOOKUP(A7,'пр.взв.'!B5:E22,4,FALSE)</f>
        <v>RUS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38"/>
      <c r="B8" s="147"/>
      <c r="C8" s="149"/>
      <c r="D8" s="151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37">
        <v>3</v>
      </c>
      <c r="B9" s="139" t="str">
        <f>VLOOKUP(A9,'пр.взв.'!B5:E22,2,FALSE)</f>
        <v>CHERENTSOVA Natalia</v>
      </c>
      <c r="C9" s="141" t="str">
        <f>VLOOKUP(A9,'пр.взв.'!B5:E22,3,FALSE)</f>
        <v>1986 ms</v>
      </c>
      <c r="D9" s="143" t="str">
        <f>VLOOKUP(A9,'пр.взв.'!B5:E22,4,FALSE)</f>
        <v>RUS-M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38"/>
      <c r="B10" s="140"/>
      <c r="C10" s="142"/>
      <c r="D10" s="144"/>
      <c r="E10" s="25"/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45">
        <v>7</v>
      </c>
      <c r="B11" s="146" t="str">
        <f>VLOOKUP(A11,'пр.взв.'!B5:E22,2,FALSE)</f>
        <v>KUZYAEVA Anna</v>
      </c>
      <c r="C11" s="148" t="str">
        <f>VLOOKUP(A11,'пр.взв.'!B5:E22,3,FALSE)</f>
        <v>1989 ms</v>
      </c>
      <c r="D11" s="150" t="str">
        <f>VLOOKUP(A11,'пр.взв.'!B5:E22,4,FALSE)</f>
        <v>RUS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52"/>
      <c r="B12" s="147"/>
      <c r="C12" s="149"/>
      <c r="D12" s="151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32" t="s">
        <v>10</v>
      </c>
      <c r="B15" s="132"/>
      <c r="E15" s="23"/>
      <c r="F15" s="23"/>
      <c r="G15" s="23"/>
      <c r="H15" s="23"/>
      <c r="I15" s="42"/>
      <c r="J15" s="3"/>
    </row>
    <row r="16" spans="1:10" ht="13.5" thickBot="1">
      <c r="A16" s="137">
        <v>2</v>
      </c>
      <c r="B16" s="139" t="str">
        <f>VLOOKUP(A16,'пр.взв.'!B6:E22,2,FALSE)</f>
        <v>MIRZOYIN Susanna</v>
      </c>
      <c r="C16" s="141" t="str">
        <f>VLOOKUP(A16,'пр.взв.'!B6:E22,3,FALSE)</f>
        <v>1986 msic</v>
      </c>
      <c r="D16" s="143" t="str">
        <f>VLOOKUP(A16,'пр.взв.'!B6:E22,4,FALSE)</f>
        <v>RUS</v>
      </c>
      <c r="E16" s="23"/>
      <c r="F16" s="23"/>
      <c r="G16" s="23"/>
      <c r="H16" s="23"/>
      <c r="I16" s="36"/>
      <c r="J16" s="3"/>
    </row>
    <row r="17" spans="1:10" ht="12.75">
      <c r="A17" s="138"/>
      <c r="B17" s="140"/>
      <c r="C17" s="142"/>
      <c r="D17" s="144"/>
      <c r="E17" s="25"/>
      <c r="F17" s="23"/>
      <c r="G17" s="30"/>
      <c r="H17" s="27"/>
      <c r="I17" s="36"/>
      <c r="J17" s="3"/>
    </row>
    <row r="18" spans="1:10" ht="13.5" thickBot="1">
      <c r="A18" s="145">
        <v>6</v>
      </c>
      <c r="B18" s="146" t="str">
        <f>VLOOKUP(A18,'пр.взв.'!B6:E22,2,FALSE)</f>
        <v>KUZNETSOVA Alina</v>
      </c>
      <c r="C18" s="148" t="str">
        <f>VLOOKUP(A18,'пр.взв.'!B6:E22,3,FALSE)</f>
        <v>1985 ms</v>
      </c>
      <c r="D18" s="150" t="str">
        <f>VLOOKUP(A18,'пр.взв.'!B6:E22,4,FALSE)</f>
        <v>RUS</v>
      </c>
      <c r="E18" s="24"/>
      <c r="F18" s="26"/>
      <c r="G18" s="29"/>
      <c r="H18" s="27"/>
      <c r="I18" s="36"/>
      <c r="J18" s="3"/>
    </row>
    <row r="19" spans="1:10" ht="13.5" thickBot="1">
      <c r="A19" s="138"/>
      <c r="B19" s="147"/>
      <c r="C19" s="149"/>
      <c r="D19" s="151"/>
      <c r="E19" s="23"/>
      <c r="F19" s="27"/>
      <c r="G19" s="25"/>
      <c r="H19" s="31"/>
      <c r="I19" s="36"/>
      <c r="J19" s="3"/>
    </row>
    <row r="20" spans="1:8" ht="13.5" thickBot="1">
      <c r="A20" s="137">
        <v>4</v>
      </c>
      <c r="B20" s="139" t="str">
        <f>VLOOKUP(A20,'пр.взв.'!B6:E22,2,FALSE)</f>
        <v>NIKITINA Tatiana</v>
      </c>
      <c r="C20" s="141" t="str">
        <f>VLOOKUP(A20,'пр.взв.'!B6:E22,3,FALSE)</f>
        <v>1984 ms</v>
      </c>
      <c r="D20" s="143" t="str">
        <f>VLOOKUP(A20,'пр.взв.'!B6:E22,4,FALSE)</f>
        <v>RUS</v>
      </c>
      <c r="E20" s="23"/>
      <c r="F20" s="27"/>
      <c r="G20" s="24"/>
      <c r="H20" s="3"/>
    </row>
    <row r="21" spans="1:8" ht="12.75">
      <c r="A21" s="138"/>
      <c r="B21" s="140"/>
      <c r="C21" s="142"/>
      <c r="D21" s="144"/>
      <c r="E21" s="25" t="s">
        <v>18</v>
      </c>
      <c r="F21" s="28"/>
      <c r="G21" s="29"/>
      <c r="H21" s="27"/>
    </row>
    <row r="22" spans="1:8" ht="13.5" thickBot="1">
      <c r="A22" s="145">
        <v>8</v>
      </c>
      <c r="B22" s="153">
        <f>VLOOKUP(A22,'пр.взв.'!B6:E22,2,FALSE)</f>
        <v>0</v>
      </c>
      <c r="C22" s="155">
        <f>VLOOKUP(A22,'пр.взв.'!B6:E22,3,FALSE)</f>
        <v>0</v>
      </c>
      <c r="D22" s="157">
        <f>VLOOKUP(A22,'пр.взв.'!B6:E22,4,FALSE)</f>
        <v>0</v>
      </c>
      <c r="E22" s="24"/>
      <c r="F22" s="23"/>
      <c r="G22" s="30"/>
      <c r="H22" s="27"/>
    </row>
    <row r="23" spans="1:8" ht="13.5" thickBot="1">
      <c r="A23" s="152"/>
      <c r="B23" s="154"/>
      <c r="C23" s="156"/>
      <c r="D23" s="158"/>
      <c r="E23" s="23"/>
      <c r="F23" s="23"/>
      <c r="G23" s="30"/>
      <c r="H23" s="27"/>
    </row>
    <row r="26" spans="1:12" ht="12.75">
      <c r="A26" s="10"/>
      <c r="F26" s="3"/>
      <c r="G26" s="11"/>
      <c r="H26" s="3"/>
      <c r="I26" s="3"/>
      <c r="J26" s="3"/>
      <c r="K26" s="3"/>
      <c r="L26" s="3"/>
    </row>
    <row r="27" spans="6:12" ht="12.75">
      <c r="F27" s="3"/>
      <c r="G27" s="3"/>
      <c r="H27" s="3"/>
      <c r="I27" s="3"/>
      <c r="J27" s="3"/>
      <c r="K27" s="3"/>
      <c r="L27" s="3"/>
    </row>
    <row r="28" spans="2:12" ht="12.75">
      <c r="B28" s="33"/>
      <c r="F28" s="3"/>
      <c r="G28" s="3"/>
      <c r="H28" s="3"/>
      <c r="I28" s="3"/>
      <c r="J28" s="3"/>
      <c r="K28" s="3"/>
      <c r="L28" s="3"/>
    </row>
    <row r="29" spans="2:12" ht="12.75">
      <c r="B29" s="34"/>
      <c r="F29" s="3"/>
      <c r="G29" s="3"/>
      <c r="H29" s="3"/>
      <c r="I29" s="3"/>
      <c r="J29" s="3"/>
      <c r="K29" s="3"/>
      <c r="L29" s="3"/>
    </row>
    <row r="30" spans="2:13" ht="12.75">
      <c r="B30" s="34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0">
      <selection activeCell="J1" sqref="A1:J40"/>
    </sheetView>
  </sheetViews>
  <sheetFormatPr defaultColWidth="9.140625" defaultRowHeight="12.75"/>
  <sheetData>
    <row r="1" spans="1:8" ht="15.75" thickBot="1">
      <c r="A1" s="175" t="str">
        <f>'[2]реквизиты'!$A$2</f>
        <v>Stage of Sambo World  Cups in commemoration of A.A. Kharlampiev on sport and combat sambo for senior men and women 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'[2]реквизиты'!$A$3</f>
        <v>March  24 -27.2011            Moscow (Russia)     </v>
      </c>
      <c r="B2" s="178"/>
      <c r="C2" s="178"/>
      <c r="D2" s="178"/>
      <c r="E2" s="178"/>
      <c r="F2" s="178"/>
      <c r="G2" s="178"/>
      <c r="H2" s="178"/>
    </row>
    <row r="3" spans="1:8" ht="18">
      <c r="A3" s="179" t="s">
        <v>37</v>
      </c>
      <c r="B3" s="179"/>
      <c r="C3" s="179"/>
      <c r="D3" s="179"/>
      <c r="E3" s="179"/>
      <c r="F3" s="179"/>
      <c r="G3" s="179"/>
      <c r="H3" s="179"/>
    </row>
    <row r="4" spans="2:8" ht="18">
      <c r="B4" s="77"/>
      <c r="C4" s="180" t="str">
        <f>'пр.взв.'!A4</f>
        <v>Weight category 52  kg  </v>
      </c>
      <c r="D4" s="180"/>
      <c r="E4" s="180"/>
      <c r="F4" s="180"/>
      <c r="G4" s="180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72" t="s">
        <v>38</v>
      </c>
      <c r="B6" s="165" t="str">
        <f>VLOOKUP(J6,'пр.взв.'!B7:E22,2,FALSE)</f>
        <v>MIRZOYIN Susanna</v>
      </c>
      <c r="C6" s="165"/>
      <c r="D6" s="165"/>
      <c r="E6" s="165"/>
      <c r="F6" s="165"/>
      <c r="G6" s="165"/>
      <c r="H6" s="159" t="str">
        <f>VLOOKUP(J6,'пр.взв.'!B7:E22,3,FALSE)</f>
        <v>1986 msic</v>
      </c>
      <c r="I6" s="78"/>
      <c r="J6" s="79">
        <f>'пр.хода'!I15</f>
        <v>2</v>
      </c>
    </row>
    <row r="7" spans="1:10" ht="18">
      <c r="A7" s="173"/>
      <c r="B7" s="166"/>
      <c r="C7" s="166"/>
      <c r="D7" s="166"/>
      <c r="E7" s="166"/>
      <c r="F7" s="166"/>
      <c r="G7" s="166"/>
      <c r="H7" s="167"/>
      <c r="I7" s="78"/>
      <c r="J7" s="79"/>
    </row>
    <row r="8" spans="1:10" ht="18">
      <c r="A8" s="173"/>
      <c r="B8" s="168" t="str">
        <f>VLOOKUP(J6,'пр.взв.'!B7:E22,4,FALSE)</f>
        <v>RUS</v>
      </c>
      <c r="C8" s="168"/>
      <c r="D8" s="168"/>
      <c r="E8" s="168"/>
      <c r="F8" s="168"/>
      <c r="G8" s="168"/>
      <c r="H8" s="167"/>
      <c r="I8" s="78"/>
      <c r="J8" s="79"/>
    </row>
    <row r="9" spans="1:10" ht="18.75" thickBot="1">
      <c r="A9" s="174"/>
      <c r="B9" s="160"/>
      <c r="C9" s="160"/>
      <c r="D9" s="160"/>
      <c r="E9" s="160"/>
      <c r="F9" s="160"/>
      <c r="G9" s="160"/>
      <c r="H9" s="161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69" t="s">
        <v>39</v>
      </c>
      <c r="B11" s="165" t="str">
        <f>VLOOKUP(J11,'пр.взв.'!B2:E27,2,FALSE)</f>
        <v>CHERENTSOVA Natalia</v>
      </c>
      <c r="C11" s="165"/>
      <c r="D11" s="165"/>
      <c r="E11" s="165"/>
      <c r="F11" s="165"/>
      <c r="G11" s="165"/>
      <c r="H11" s="159" t="str">
        <f>VLOOKUP(J11,'пр.взв.'!B2:E27,3,FALSE)</f>
        <v>1986 ms</v>
      </c>
      <c r="I11" s="78"/>
      <c r="J11" s="79">
        <v>3</v>
      </c>
    </row>
    <row r="12" spans="1:10" ht="18" customHeight="1">
      <c r="A12" s="170"/>
      <c r="B12" s="166"/>
      <c r="C12" s="166"/>
      <c r="D12" s="166"/>
      <c r="E12" s="166"/>
      <c r="F12" s="166"/>
      <c r="G12" s="166"/>
      <c r="H12" s="167"/>
      <c r="I12" s="78"/>
      <c r="J12" s="79"/>
    </row>
    <row r="13" spans="1:10" ht="18">
      <c r="A13" s="170"/>
      <c r="B13" s="168" t="str">
        <f>VLOOKUP(J11,'пр.взв.'!B2:E27,4,FALSE)</f>
        <v>RUS-M</v>
      </c>
      <c r="C13" s="168"/>
      <c r="D13" s="168"/>
      <c r="E13" s="168"/>
      <c r="F13" s="168"/>
      <c r="G13" s="168"/>
      <c r="H13" s="167"/>
      <c r="I13" s="78"/>
      <c r="J13" s="79"/>
    </row>
    <row r="14" spans="1:10" ht="18.75" thickBot="1">
      <c r="A14" s="171"/>
      <c r="B14" s="160"/>
      <c r="C14" s="160"/>
      <c r="D14" s="160"/>
      <c r="E14" s="160"/>
      <c r="F14" s="160"/>
      <c r="G14" s="160"/>
      <c r="H14" s="161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62" t="s">
        <v>40</v>
      </c>
      <c r="B16" s="165" t="str">
        <f>VLOOKUP(J16,'пр.взв.'!B1:E32,2,FALSE)</f>
        <v>VALEEVA Liliya</v>
      </c>
      <c r="C16" s="165"/>
      <c r="D16" s="165"/>
      <c r="E16" s="165"/>
      <c r="F16" s="165"/>
      <c r="G16" s="165"/>
      <c r="H16" s="159" t="str">
        <f>VLOOKUP(J16,'пр.взв.'!B1:E32,3,FALSE)</f>
        <v>1988 ms</v>
      </c>
      <c r="I16" s="78"/>
      <c r="J16" s="79">
        <f>'пр.хода'!A28</f>
        <v>1</v>
      </c>
    </row>
    <row r="17" spans="1:10" ht="18" customHeight="1">
      <c r="A17" s="163"/>
      <c r="B17" s="166"/>
      <c r="C17" s="166"/>
      <c r="D17" s="166"/>
      <c r="E17" s="166"/>
      <c r="F17" s="166"/>
      <c r="G17" s="166"/>
      <c r="H17" s="167"/>
      <c r="I17" s="78"/>
      <c r="J17" s="79"/>
    </row>
    <row r="18" spans="1:10" ht="18">
      <c r="A18" s="163"/>
      <c r="B18" s="168" t="str">
        <f>VLOOKUP(J16,'пр.взв.'!B1:E32,4,FALSE)</f>
        <v>RUS</v>
      </c>
      <c r="C18" s="168"/>
      <c r="D18" s="168"/>
      <c r="E18" s="168"/>
      <c r="F18" s="168"/>
      <c r="G18" s="168"/>
      <c r="H18" s="167"/>
      <c r="I18" s="78"/>
      <c r="J18" s="79"/>
    </row>
    <row r="19" spans="1:10" ht="18.75" thickBot="1">
      <c r="A19" s="164"/>
      <c r="B19" s="160"/>
      <c r="C19" s="160"/>
      <c r="D19" s="160"/>
      <c r="E19" s="160"/>
      <c r="F19" s="160"/>
      <c r="G19" s="160"/>
      <c r="H19" s="161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9.25" customHeight="1">
      <c r="A21" s="162" t="s">
        <v>40</v>
      </c>
      <c r="B21" s="165" t="str">
        <f>VLOOKUP(J21,'пр.взв.'!B2:E37,2,FALSE)</f>
        <v>NIKITINA Tatiana</v>
      </c>
      <c r="C21" s="165"/>
      <c r="D21" s="165"/>
      <c r="E21" s="165"/>
      <c r="F21" s="165"/>
      <c r="G21" s="165"/>
      <c r="H21" s="159" t="str">
        <f>VLOOKUP(J21,'пр.взв.'!B2:E37,3,FALSE)</f>
        <v>1984 ms</v>
      </c>
      <c r="J21">
        <f>'пр.хода'!A32</f>
        <v>4</v>
      </c>
    </row>
    <row r="22" spans="1:8" ht="12.75" customHeight="1">
      <c r="A22" s="163"/>
      <c r="B22" s="166"/>
      <c r="C22" s="166"/>
      <c r="D22" s="166"/>
      <c r="E22" s="166"/>
      <c r="F22" s="166"/>
      <c r="G22" s="166"/>
      <c r="H22" s="167"/>
    </row>
    <row r="23" spans="1:8" ht="12.75" customHeight="1">
      <c r="A23" s="163"/>
      <c r="B23" s="168" t="str">
        <f>VLOOKUP(J21,'пр.взв.'!B2:E37,4,FALSE)</f>
        <v>RUS</v>
      </c>
      <c r="C23" s="168"/>
      <c r="D23" s="168"/>
      <c r="E23" s="168"/>
      <c r="F23" s="168"/>
      <c r="G23" s="168"/>
      <c r="H23" s="167"/>
    </row>
    <row r="24" spans="1:8" ht="19.5" customHeight="1" thickBot="1">
      <c r="A24" s="164"/>
      <c r="B24" s="160"/>
      <c r="C24" s="160"/>
      <c r="D24" s="160"/>
      <c r="E24" s="160"/>
      <c r="F24" s="160"/>
      <c r="G24" s="160"/>
      <c r="H24" s="161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41</v>
      </c>
      <c r="B26" s="78"/>
      <c r="C26" s="78"/>
      <c r="D26" s="78"/>
      <c r="E26" s="78"/>
      <c r="F26" s="78"/>
      <c r="G26" s="78"/>
      <c r="H26" s="78"/>
    </row>
    <row r="27" ht="13.5" thickBot="1"/>
    <row r="28" spans="1:8" ht="12.75">
      <c r="A28" s="222" t="e">
        <f>VLOOKUP(J24,'[3]пр.взв.'!B7:F70,5,FALSE)</f>
        <v>#N/A</v>
      </c>
      <c r="B28" s="223"/>
      <c r="C28" s="223"/>
      <c r="D28" s="223"/>
      <c r="E28" s="223"/>
      <c r="F28" s="223"/>
      <c r="G28" s="223"/>
      <c r="H28" s="224"/>
    </row>
    <row r="29" spans="1:8" ht="13.5" thickBot="1">
      <c r="A29" s="225"/>
      <c r="B29" s="226"/>
      <c r="C29" s="226"/>
      <c r="D29" s="226"/>
      <c r="E29" s="226"/>
      <c r="F29" s="226"/>
      <c r="G29" s="226"/>
      <c r="H29" s="227"/>
    </row>
    <row r="32" spans="1:8" ht="18">
      <c r="A32" s="78" t="s">
        <v>42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28:H29"/>
    <mergeCell ref="A16:A19"/>
    <mergeCell ref="B16:G17"/>
    <mergeCell ref="H16:H17"/>
    <mergeCell ref="B18:H1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24">
      <selection activeCell="N1" sqref="A1:N4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0" t="s">
        <v>16</v>
      </c>
      <c r="D1" s="210"/>
      <c r="E1" s="210"/>
      <c r="F1" s="210"/>
      <c r="G1" s="210"/>
      <c r="H1" s="210"/>
      <c r="I1" s="210"/>
      <c r="J1" s="210"/>
      <c r="K1" s="210"/>
      <c r="L1" s="210"/>
    </row>
    <row r="2" spans="2:12" ht="57" customHeight="1" thickBot="1">
      <c r="B2" s="50"/>
      <c r="C2" s="214" t="str">
        <f>HYPERLINK('[2]реквизиты'!$A$2)</f>
        <v>Stage of Sambo World  Cups in commemoration of A.A. Kharlampiev on sport and combat sambo for senior men and women </v>
      </c>
      <c r="D2" s="215"/>
      <c r="E2" s="215"/>
      <c r="F2" s="215"/>
      <c r="G2" s="215"/>
      <c r="H2" s="215"/>
      <c r="I2" s="215"/>
      <c r="J2" s="215"/>
      <c r="K2" s="215"/>
      <c r="L2" s="216"/>
    </row>
    <row r="3" spans="2:13" ht="26.25" customHeight="1" thickBot="1">
      <c r="B3" s="135" t="str">
        <f>HYPERLINK('[2]реквизиты'!$A$3)</f>
        <v>March  24 -27.2011            Moscow (Russia)     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4" ht="27.75" customHeight="1" thickBot="1">
      <c r="B4" s="66"/>
      <c r="C4" s="219" t="str">
        <f>HYPERLINK('пр.взв.'!$A$4)</f>
        <v>Weight category 52  kg  </v>
      </c>
      <c r="D4" s="220"/>
      <c r="E4" s="220"/>
      <c r="F4" s="220"/>
      <c r="G4" s="220"/>
      <c r="H4" s="220"/>
      <c r="I4" s="220"/>
      <c r="J4" s="220"/>
      <c r="K4" s="220"/>
      <c r="L4" s="221"/>
      <c r="M4" s="66"/>
      <c r="N4" s="66"/>
    </row>
    <row r="5" ht="18" customHeight="1">
      <c r="A5" s="49"/>
    </row>
    <row r="6" spans="1:15" ht="24" customHeight="1" thickBot="1">
      <c r="A6" s="51" t="s">
        <v>9</v>
      </c>
      <c r="N6" s="54"/>
      <c r="O6" s="54"/>
    </row>
    <row r="7" spans="1:15" ht="12.75" customHeight="1" thickBot="1">
      <c r="A7" s="183">
        <v>1</v>
      </c>
      <c r="B7" s="189" t="str">
        <f>VLOOKUP(A7,'пр.взв.'!B7:E22,2,FALSE)</f>
        <v>VALEEVA Liliya</v>
      </c>
      <c r="C7" s="141" t="str">
        <f>VLOOKUP(A7,'пр.взв.'!B7:E22,3,FALSE)</f>
        <v>1988 ms</v>
      </c>
      <c r="D7" s="143" t="str">
        <f>VLOOKUP(A7,'пр.взв.'!B7:E22,4,FALSE)</f>
        <v>RUS</v>
      </c>
      <c r="K7" s="200">
        <v>1</v>
      </c>
      <c r="L7" s="202">
        <f>I15</f>
        <v>2</v>
      </c>
      <c r="M7" s="204" t="str">
        <f>VLOOKUP(L7,'пр.взв.'!B7:E22,2,FALSE)</f>
        <v>MIRZOYIN Susanna</v>
      </c>
      <c r="N7" s="217" t="str">
        <f>VLOOKUP(L7,'пр.взв.'!B7:E22,4,FALSE)</f>
        <v>RUS</v>
      </c>
      <c r="O7" s="54"/>
    </row>
    <row r="8" spans="1:15" ht="12.75" customHeight="1">
      <c r="A8" s="184"/>
      <c r="B8" s="190"/>
      <c r="C8" s="142"/>
      <c r="D8" s="144"/>
      <c r="E8" s="84">
        <v>1</v>
      </c>
      <c r="K8" s="201"/>
      <c r="L8" s="203"/>
      <c r="M8" s="205"/>
      <c r="N8" s="199"/>
      <c r="O8" s="54"/>
    </row>
    <row r="9" spans="1:15" ht="12.75" customHeight="1" thickBot="1">
      <c r="A9" s="185">
        <v>5</v>
      </c>
      <c r="B9" s="191" t="str">
        <f>VLOOKUP(A9,'пр.взв.'!B7:E22,2,FALSE)</f>
        <v>MOLCHANOVA Maria</v>
      </c>
      <c r="C9" s="148" t="str">
        <f>VLOOKUP(A9,'пр.взв.'!B7:E22,3,FALSE)</f>
        <v>1988 msic</v>
      </c>
      <c r="D9" s="150" t="str">
        <f>VLOOKUP(A9,'пр.взв.'!B7:E22,4,FALSE)</f>
        <v>RUS</v>
      </c>
      <c r="E9" s="85" t="s">
        <v>61</v>
      </c>
      <c r="F9" s="7"/>
      <c r="G9" s="36"/>
      <c r="K9" s="206">
        <v>2</v>
      </c>
      <c r="L9" s="207">
        <v>3</v>
      </c>
      <c r="M9" s="208" t="str">
        <f>VLOOKUP(L9,'пр.взв.'!B7:E22,2,FALSE)</f>
        <v>CHERENTSOVA Natalia</v>
      </c>
      <c r="N9" s="198" t="str">
        <f>VLOOKUP(L9,'пр.взв.'!B7:E22,4,FALSE)</f>
        <v>RUS-M</v>
      </c>
      <c r="O9" s="54"/>
    </row>
    <row r="10" spans="1:15" ht="12.75" customHeight="1" thickBot="1">
      <c r="A10" s="186"/>
      <c r="B10" s="192"/>
      <c r="C10" s="149"/>
      <c r="D10" s="151"/>
      <c r="F10" s="3"/>
      <c r="G10" s="84">
        <v>3</v>
      </c>
      <c r="K10" s="201"/>
      <c r="L10" s="218"/>
      <c r="M10" s="205"/>
      <c r="N10" s="199"/>
      <c r="O10" s="54"/>
    </row>
    <row r="11" spans="1:15" ht="12.75" customHeight="1" thickBot="1">
      <c r="A11" s="183">
        <v>3</v>
      </c>
      <c r="B11" s="189" t="str">
        <f>VLOOKUP(A11,'пр.взв.'!B7:E22,2,FALSE)</f>
        <v>CHERENTSOVA Natalia</v>
      </c>
      <c r="C11" s="141" t="str">
        <f>VLOOKUP(A11,'пр.взв.'!B7:E22,3,FALSE)</f>
        <v>1986 ms</v>
      </c>
      <c r="D11" s="143" t="str">
        <f>VLOOKUP(A11,'пр.взв.'!B7:E22,4,FALSE)</f>
        <v>RUS-M</v>
      </c>
      <c r="F11" s="3"/>
      <c r="G11" s="85" t="s">
        <v>61</v>
      </c>
      <c r="H11" s="33"/>
      <c r="K11" s="206">
        <v>3</v>
      </c>
      <c r="L11" s="207">
        <v>4</v>
      </c>
      <c r="M11" s="208" t="str">
        <f>VLOOKUP(L11,'пр.взв.'!B7:E22,2,FALSE)</f>
        <v>NIKITINA Tatiana</v>
      </c>
      <c r="N11" s="198" t="str">
        <f>VLOOKUP(L11,'пр.взв.'!B7:E22,4,FALSE)</f>
        <v>RUS</v>
      </c>
      <c r="O11" s="54"/>
    </row>
    <row r="12" spans="1:15" ht="12.75" customHeight="1">
      <c r="A12" s="184"/>
      <c r="B12" s="190"/>
      <c r="C12" s="142"/>
      <c r="D12" s="144"/>
      <c r="E12" s="84">
        <v>3</v>
      </c>
      <c r="F12" s="2"/>
      <c r="G12" s="36"/>
      <c r="H12" s="34"/>
      <c r="K12" s="201"/>
      <c r="L12" s="203"/>
      <c r="M12" s="205"/>
      <c r="N12" s="199"/>
      <c r="O12" s="54"/>
    </row>
    <row r="13" spans="1:15" ht="12.75" customHeight="1" thickBot="1">
      <c r="A13" s="185">
        <v>7</v>
      </c>
      <c r="B13" s="191" t="str">
        <f>VLOOKUP(A13,'пр.взв.'!B7:E22,2,FALSE)</f>
        <v>KUZYAEVA Anna</v>
      </c>
      <c r="C13" s="148" t="str">
        <f>VLOOKUP(A13,'пр.взв.'!B7:E22,3,FALSE)</f>
        <v>1989 ms</v>
      </c>
      <c r="D13" s="150" t="str">
        <f>VLOOKUP(A13,'пр.взв.'!B7:E22,4,FALSE)</f>
        <v>RUS</v>
      </c>
      <c r="E13" s="85" t="s">
        <v>62</v>
      </c>
      <c r="G13" s="3"/>
      <c r="H13" s="34"/>
      <c r="K13" s="206">
        <v>3</v>
      </c>
      <c r="L13" s="207">
        <v>1</v>
      </c>
      <c r="M13" s="208" t="str">
        <f>VLOOKUP(L13,'пр.взв.'!B7:E22,2,FALSE)</f>
        <v>VALEEVA Liliya</v>
      </c>
      <c r="N13" s="198" t="str">
        <f>VLOOKUP(L13,'пр.взв.'!B7:E22,4,FALSE)</f>
        <v>RUS</v>
      </c>
      <c r="O13" s="54"/>
    </row>
    <row r="14" spans="1:15" ht="12.75" customHeight="1" thickBot="1">
      <c r="A14" s="186"/>
      <c r="B14" s="192"/>
      <c r="C14" s="149"/>
      <c r="D14" s="151"/>
      <c r="G14" s="3"/>
      <c r="H14" s="34"/>
      <c r="K14" s="201"/>
      <c r="L14" s="203"/>
      <c r="M14" s="205"/>
      <c r="N14" s="199"/>
      <c r="O14" s="54"/>
    </row>
    <row r="15" spans="1:15" ht="12" customHeight="1">
      <c r="A15" s="193" t="s">
        <v>10</v>
      </c>
      <c r="B15" s="62"/>
      <c r="C15" s="65"/>
      <c r="D15" s="65"/>
      <c r="G15" s="3"/>
      <c r="H15" s="34"/>
      <c r="I15" s="84">
        <v>2</v>
      </c>
      <c r="K15" s="228" t="s">
        <v>64</v>
      </c>
      <c r="L15" s="209">
        <v>5</v>
      </c>
      <c r="M15" s="208" t="str">
        <f>VLOOKUP(L15,'пр.взв.'!B7:E22,2,FALSE)</f>
        <v>MOLCHANOVA Maria</v>
      </c>
      <c r="N15" s="198" t="str">
        <f>VLOOKUP(L15,'пр.взв.'!B7:E22,4,FALSE)</f>
        <v>RUS</v>
      </c>
      <c r="O15" s="54"/>
    </row>
    <row r="16" spans="1:15" ht="12" customHeight="1" thickBot="1">
      <c r="A16" s="194"/>
      <c r="B16" s="62"/>
      <c r="C16" s="65"/>
      <c r="D16" s="65"/>
      <c r="G16" s="3"/>
      <c r="H16" s="34"/>
      <c r="I16" s="85" t="s">
        <v>62</v>
      </c>
      <c r="K16" s="229"/>
      <c r="L16" s="203"/>
      <c r="M16" s="205"/>
      <c r="N16" s="199"/>
      <c r="O16" s="54"/>
    </row>
    <row r="17" spans="1:15" ht="12.75" customHeight="1" thickBot="1">
      <c r="A17" s="183">
        <v>2</v>
      </c>
      <c r="B17" s="189" t="str">
        <f>VLOOKUP(A17,'пр.взв.'!B7:E22,2,FALSE)</f>
        <v>MIRZOYIN Susanna</v>
      </c>
      <c r="C17" s="141" t="str">
        <f>VLOOKUP(A17,'пр.взв.'!B7:E22,3,FALSE)</f>
        <v>1986 msic</v>
      </c>
      <c r="D17" s="143" t="str">
        <f>VLOOKUP(A17,'пр.взв.'!B7:E22,4,FALSE)</f>
        <v>RUS</v>
      </c>
      <c r="G17" s="3"/>
      <c r="H17" s="34"/>
      <c r="K17" s="228" t="s">
        <v>64</v>
      </c>
      <c r="L17" s="207">
        <v>7</v>
      </c>
      <c r="M17" s="208" t="str">
        <f>VLOOKUP(L17,'пр.взв.'!B7:E22,2,FALSE)</f>
        <v>KUZYAEVA Anna</v>
      </c>
      <c r="N17" s="198" t="str">
        <f>VLOOKUP(L17,'пр.взв.'!B7:E22,4,FALSE)</f>
        <v>RUS</v>
      </c>
      <c r="O17" s="54"/>
    </row>
    <row r="18" spans="1:15" ht="12.75" customHeight="1">
      <c r="A18" s="184"/>
      <c r="B18" s="190"/>
      <c r="C18" s="142"/>
      <c r="D18" s="144"/>
      <c r="E18" s="84">
        <v>2</v>
      </c>
      <c r="G18" s="3"/>
      <c r="H18" s="34"/>
      <c r="K18" s="229"/>
      <c r="L18" s="203"/>
      <c r="M18" s="205"/>
      <c r="N18" s="199"/>
      <c r="O18" s="54"/>
    </row>
    <row r="19" spans="1:15" ht="12.75" customHeight="1" thickBot="1">
      <c r="A19" s="185">
        <v>6</v>
      </c>
      <c r="B19" s="191" t="str">
        <f>VLOOKUP(A19,'пр.взв.'!B7:E22,2,FALSE)</f>
        <v>KUZNETSOVA Alina</v>
      </c>
      <c r="C19" s="148" t="str">
        <f>VLOOKUP(A19,'пр.взв.'!B7:E22,3,FALSE)</f>
        <v>1985 ms</v>
      </c>
      <c r="D19" s="150" t="str">
        <f>VLOOKUP(A19,'пр.взв.'!B7:E22,4,FALSE)</f>
        <v>RUS</v>
      </c>
      <c r="E19" s="85" t="s">
        <v>62</v>
      </c>
      <c r="F19" s="7"/>
      <c r="G19" s="36"/>
      <c r="H19" s="34"/>
      <c r="K19" s="228" t="s">
        <v>64</v>
      </c>
      <c r="L19" s="207">
        <v>6</v>
      </c>
      <c r="M19" s="208" t="str">
        <f>VLOOKUP(L19,'пр.взв.'!B7:E22,2,FALSE)</f>
        <v>KUZNETSOVA Alina</v>
      </c>
      <c r="N19" s="198" t="str">
        <f>VLOOKUP(L19,'пр.взв.'!B7:E22,4,FALSE)</f>
        <v>RUS</v>
      </c>
      <c r="O19" s="54"/>
    </row>
    <row r="20" spans="1:15" ht="12.75" customHeight="1" thickBot="1">
      <c r="A20" s="186"/>
      <c r="B20" s="192"/>
      <c r="C20" s="149"/>
      <c r="D20" s="151"/>
      <c r="F20" s="3"/>
      <c r="G20" s="84">
        <v>2</v>
      </c>
      <c r="H20" s="35"/>
      <c r="K20" s="237"/>
      <c r="L20" s="211"/>
      <c r="M20" s="212"/>
      <c r="N20" s="213"/>
      <c r="O20" s="54"/>
    </row>
    <row r="21" spans="1:15" ht="12.75" customHeight="1" thickBot="1">
      <c r="A21" s="183">
        <v>4</v>
      </c>
      <c r="B21" s="189" t="str">
        <f>VLOOKUP(A21,'пр.взв.'!B7:E22,2,FALSE)</f>
        <v>NIKITINA Tatiana</v>
      </c>
      <c r="C21" s="141" t="str">
        <f>VLOOKUP(A21,'пр.взв.'!B7:E22,3,FALSE)</f>
        <v>1984 ms</v>
      </c>
      <c r="D21" s="143" t="str">
        <f>VLOOKUP(A21,'пр.взв.'!B7:E22,4,FALSE)</f>
        <v>RUS</v>
      </c>
      <c r="F21" s="3"/>
      <c r="G21" s="85" t="s">
        <v>61</v>
      </c>
      <c r="H21" s="3"/>
      <c r="K21" s="195"/>
      <c r="L21" s="230"/>
      <c r="M21" s="231"/>
      <c r="N21" s="232"/>
      <c r="O21" s="54"/>
    </row>
    <row r="22" spans="1:15" ht="13.5" customHeight="1">
      <c r="A22" s="184"/>
      <c r="B22" s="190"/>
      <c r="C22" s="142"/>
      <c r="D22" s="144"/>
      <c r="E22" s="84">
        <v>4</v>
      </c>
      <c r="F22" s="2"/>
      <c r="G22" s="36"/>
      <c r="H22" s="3"/>
      <c r="K22" s="233"/>
      <c r="L22" s="234"/>
      <c r="M22" s="235"/>
      <c r="N22" s="236"/>
      <c r="O22" s="54"/>
    </row>
    <row r="23" spans="1:15" ht="12.75" customHeight="1" thickBot="1">
      <c r="A23" s="185">
        <v>8</v>
      </c>
      <c r="B23" s="187">
        <f>VLOOKUP(A23,'пр.взв.'!B7:E22,2,FALSE)</f>
        <v>0</v>
      </c>
      <c r="C23" s="155">
        <f>VLOOKUP(A23,'пр.взв.'!B7:E22,3,FALSE)</f>
        <v>0</v>
      </c>
      <c r="D23" s="157">
        <f>VLOOKUP(A23,'пр.взв.'!B7:E22,4,FALSE)</f>
        <v>0</v>
      </c>
      <c r="E23" s="85"/>
      <c r="G23" s="3"/>
      <c r="H23" s="3"/>
      <c r="N23" s="54"/>
      <c r="O23" s="54"/>
    </row>
    <row r="24" spans="1:15" ht="13.5" customHeight="1" thickBot="1">
      <c r="A24" s="186"/>
      <c r="B24" s="188"/>
      <c r="C24" s="156"/>
      <c r="D24" s="158"/>
      <c r="E24" s="6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26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6">
        <v>1</v>
      </c>
      <c r="F28" s="195"/>
      <c r="G28" s="3"/>
      <c r="H28" s="3"/>
      <c r="I28" s="3"/>
      <c r="J28" s="3"/>
      <c r="K28" s="3"/>
    </row>
    <row r="29" spans="1:11" ht="12.75" customHeight="1" thickBot="1">
      <c r="A29" s="197"/>
      <c r="B29" s="33"/>
      <c r="F29" s="195"/>
      <c r="G29" s="3"/>
      <c r="H29" s="3"/>
      <c r="I29" s="3"/>
      <c r="J29" s="3"/>
      <c r="K29" s="3"/>
    </row>
    <row r="30" spans="2:11" ht="15.75">
      <c r="B30" s="34"/>
      <c r="C30" s="53">
        <v>4</v>
      </c>
      <c r="F30" s="3"/>
      <c r="G30" s="3"/>
      <c r="H30" s="3"/>
      <c r="I30" s="3"/>
      <c r="J30" s="181"/>
      <c r="K30" s="181"/>
    </row>
    <row r="31" spans="2:11" ht="12.75" customHeight="1" thickBot="1">
      <c r="B31" s="34"/>
      <c r="C31" s="52" t="s">
        <v>63</v>
      </c>
      <c r="F31" s="3"/>
      <c r="G31" s="3"/>
      <c r="H31" s="3"/>
      <c r="I31" s="3"/>
      <c r="J31" s="182"/>
      <c r="K31" s="182"/>
    </row>
    <row r="32" spans="1:11" ht="13.5" customHeight="1">
      <c r="A32" s="196">
        <v>4</v>
      </c>
      <c r="B32" s="35"/>
      <c r="F32" s="195"/>
      <c r="G32" s="3"/>
      <c r="H32" s="3"/>
      <c r="I32" s="3"/>
      <c r="J32" s="3"/>
      <c r="K32" s="3"/>
    </row>
    <row r="33" spans="1:11" ht="13.5" thickBot="1">
      <c r="A33" s="197"/>
      <c r="F33" s="19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5">
    <mergeCell ref="C4:L4"/>
    <mergeCell ref="D11:D12"/>
    <mergeCell ref="D9:D1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N9:N10"/>
    <mergeCell ref="K7:K8"/>
    <mergeCell ref="L7:L8"/>
    <mergeCell ref="M7:M8"/>
    <mergeCell ref="F28:F29"/>
    <mergeCell ref="F32:F33"/>
    <mergeCell ref="A28:A29"/>
    <mergeCell ref="A32:A33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2011-03-26T15:40:40Z</cp:lastPrinted>
  <dcterms:created xsi:type="dcterms:W3CDTF">1996-10-08T23:32:33Z</dcterms:created>
  <dcterms:modified xsi:type="dcterms:W3CDTF">2011-03-26T17:13:26Z</dcterms:modified>
  <cp:category/>
  <cp:version/>
  <cp:contentType/>
  <cp:contentStatus/>
</cp:coreProperties>
</file>